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rept\norton-pri20\content\safeguarding\help\safeguarding-audit\"/>
    </mc:Choice>
  </mc:AlternateContent>
  <xr:revisionPtr revIDLastSave="0" documentId="13_ncr:1_{54680D2F-261F-4D89-8CA3-76435459F839}" xr6:coauthVersionLast="47" xr6:coauthVersionMax="47" xr10:uidLastSave="{00000000-0000-0000-0000-000000000000}"/>
  <workbookProtection workbookAlgorithmName="SHA-512" workbookHashValue="SS0+vQKHsPAPtKyafypui13/lIbltteTrempL6B1tt2sJu2eOSI1U107zRvb6MDz+Sw+1ve+1Aqy9r9ewHhGiA==" workbookSaltValue="f10NSHzTIr0v7OwYnM9eVw==" workbookSpinCount="100000" lockStructure="1"/>
  <bookViews>
    <workbookView xWindow="-120" yWindow="-120" windowWidth="29040" windowHeight="15720" tabRatio="879" firstSheet="1" activeTab="2" xr2:uid="{00000000-000D-0000-FFFF-FFFF00000000}"/>
  </bookViews>
  <sheets>
    <sheet name="Introduction" sheetId="2" r:id="rId1"/>
    <sheet name="School Information" sheetId="3" r:id="rId2"/>
    <sheet name="Audit Progress Tracker" sheetId="19" r:id="rId3"/>
    <sheet name="1. Safer Recruitment" sheetId="1" r:id="rId4"/>
    <sheet name="2. Culture of Safeguarding" sheetId="5" r:id="rId5"/>
    <sheet name="3. Management of Safeguarding" sheetId="9" r:id="rId6"/>
    <sheet name="4. Safeguarding Children" sheetId="10" r:id="rId7"/>
    <sheet name="5. Inclusion" sheetId="13" r:id="rId8"/>
    <sheet name="6. Curriculum" sheetId="14" r:id="rId9"/>
    <sheet name="8. Educational Visits" sheetId="16" r:id="rId10"/>
    <sheet name="7. Early Years" sheetId="15" r:id="rId11"/>
    <sheet name="9. Premises Security" sheetId="21" r:id="rId12"/>
    <sheet name="10. Premises Health and Safety" sheetId="22" r:id="rId13"/>
    <sheet name="Sheet1" sheetId="25" r:id="rId14"/>
    <sheet name="11. Policy List " sheetId="17" r:id="rId15"/>
    <sheet name="Action Plan" sheetId="24" r:id="rId16"/>
    <sheet name="NYSCP Only" sheetId="20"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6" l="1"/>
  <c r="I8" i="21"/>
  <c r="F1" i="15"/>
  <c r="I16" i="19" s="1"/>
  <c r="F1" i="21" l="1"/>
  <c r="I18" i="19" s="1"/>
  <c r="G39" i="19"/>
  <c r="G36" i="19"/>
  <c r="G34" i="19"/>
  <c r="I6" i="15"/>
  <c r="D52" i="20"/>
  <c r="I39" i="9"/>
  <c r="D31" i="20"/>
  <c r="I4" i="1"/>
  <c r="D169" i="20"/>
  <c r="D168" i="20"/>
  <c r="D167" i="20"/>
  <c r="D166" i="20"/>
  <c r="D165" i="20"/>
  <c r="D164" i="20"/>
  <c r="D163" i="20"/>
  <c r="D162" i="20"/>
  <c r="D161" i="20"/>
  <c r="D160" i="20"/>
  <c r="D159" i="20"/>
  <c r="D158" i="20"/>
  <c r="D157" i="20"/>
  <c r="D156" i="20"/>
  <c r="D155" i="20"/>
  <c r="D154" i="20"/>
  <c r="D153" i="20"/>
  <c r="D152" i="20"/>
  <c r="D151" i="20"/>
  <c r="D150" i="20"/>
  <c r="D149" i="20"/>
  <c r="D148" i="20"/>
  <c r="D147" i="20"/>
  <c r="D146" i="20"/>
  <c r="D145" i="20"/>
  <c r="D144" i="20"/>
  <c r="D143" i="20"/>
  <c r="D142" i="20"/>
  <c r="D141" i="20"/>
  <c r="D140" i="20"/>
  <c r="D139" i="20"/>
  <c r="D138" i="20"/>
  <c r="D137" i="20"/>
  <c r="D136" i="20"/>
  <c r="D135" i="20"/>
  <c r="D134" i="20"/>
  <c r="D133" i="20"/>
  <c r="D132" i="20"/>
  <c r="D131" i="20"/>
  <c r="D130" i="20"/>
  <c r="D129" i="20"/>
  <c r="D128" i="20"/>
  <c r="D127" i="20"/>
  <c r="D126" i="20"/>
  <c r="D125" i="20"/>
  <c r="D124" i="20"/>
  <c r="D123" i="20"/>
  <c r="D122" i="20"/>
  <c r="D121" i="20"/>
  <c r="D120" i="20"/>
  <c r="D119" i="20"/>
  <c r="D118" i="20"/>
  <c r="D117" i="20"/>
  <c r="D116" i="20"/>
  <c r="D115" i="20"/>
  <c r="D114" i="20"/>
  <c r="D113" i="20"/>
  <c r="D112" i="20"/>
  <c r="D111" i="20"/>
  <c r="D110" i="20"/>
  <c r="D109" i="20"/>
  <c r="D108" i="20"/>
  <c r="D107" i="20"/>
  <c r="D106" i="20"/>
  <c r="D105" i="20"/>
  <c r="D104" i="20"/>
  <c r="D103" i="20"/>
  <c r="D102" i="20"/>
  <c r="D101" i="20"/>
  <c r="D100" i="20"/>
  <c r="D99" i="20"/>
  <c r="D98" i="20"/>
  <c r="D97" i="20"/>
  <c r="D96" i="20"/>
  <c r="D94" i="20"/>
  <c r="D95" i="20"/>
  <c r="D93" i="20"/>
  <c r="D92" i="20"/>
  <c r="D91" i="20"/>
  <c r="D90" i="20"/>
  <c r="D89" i="20"/>
  <c r="D88" i="20"/>
  <c r="D87" i="20"/>
  <c r="D86" i="20"/>
  <c r="D85" i="20"/>
  <c r="D84" i="20"/>
  <c r="D83" i="20"/>
  <c r="D82" i="20"/>
  <c r="D81" i="20"/>
  <c r="D80" i="20"/>
  <c r="D79" i="20"/>
  <c r="D78" i="20"/>
  <c r="D77" i="20"/>
  <c r="D76" i="20"/>
  <c r="D75" i="20"/>
  <c r="D74" i="20"/>
  <c r="D73" i="20"/>
  <c r="D72" i="20"/>
  <c r="D71" i="20"/>
  <c r="D70" i="20"/>
  <c r="D69" i="20"/>
  <c r="D68" i="20"/>
  <c r="D67" i="20"/>
  <c r="D66" i="20"/>
  <c r="D65" i="20"/>
  <c r="D64" i="20"/>
  <c r="D63" i="20"/>
  <c r="D62" i="20"/>
  <c r="D61" i="20"/>
  <c r="D60" i="20"/>
  <c r="D59" i="20"/>
  <c r="D58" i="20"/>
  <c r="D57" i="20"/>
  <c r="D56" i="20"/>
  <c r="D55" i="20"/>
  <c r="D54" i="20"/>
  <c r="D53" i="20"/>
  <c r="D51" i="20"/>
  <c r="D50" i="20"/>
  <c r="D49" i="20"/>
  <c r="D48" i="20"/>
  <c r="D47" i="20"/>
  <c r="D46" i="20"/>
  <c r="D45" i="20"/>
  <c r="D44" i="20"/>
  <c r="D43" i="20"/>
  <c r="D42" i="20"/>
  <c r="D41" i="20"/>
  <c r="D40" i="20"/>
  <c r="D39" i="20"/>
  <c r="D38" i="20"/>
  <c r="D37" i="20"/>
  <c r="D36" i="20"/>
  <c r="D35" i="20"/>
  <c r="D34" i="20"/>
  <c r="D33" i="20"/>
  <c r="D32" i="20"/>
  <c r="D30" i="20"/>
  <c r="D29" i="20"/>
  <c r="D28" i="20"/>
  <c r="D27" i="20"/>
  <c r="D26" i="20"/>
  <c r="D25" i="20"/>
  <c r="D24" i="20"/>
  <c r="D23" i="20"/>
  <c r="D22" i="20"/>
  <c r="D21" i="20"/>
  <c r="D20" i="20"/>
  <c r="D19" i="20"/>
  <c r="D18" i="20"/>
  <c r="D16" i="20"/>
  <c r="D17" i="20"/>
  <c r="L40" i="17"/>
  <c r="L37" i="17"/>
  <c r="L50" i="17"/>
  <c r="L51" i="17"/>
  <c r="L47" i="17"/>
  <c r="L46" i="17"/>
  <c r="L34" i="17"/>
  <c r="L48" i="17"/>
  <c r="L44" i="17"/>
  <c r="L42" i="17"/>
  <c r="L35" i="17"/>
  <c r="L32" i="17"/>
  <c r="L30" i="17"/>
  <c r="L31" i="17"/>
  <c r="L28" i="17"/>
  <c r="L26" i="17"/>
  <c r="L24" i="17"/>
  <c r="L22" i="17"/>
  <c r="L20" i="17"/>
  <c r="L11" i="17"/>
  <c r="L12" i="17"/>
  <c r="L13" i="17"/>
  <c r="L14" i="17"/>
  <c r="L15" i="17"/>
  <c r="L16" i="17"/>
  <c r="L17" i="17"/>
  <c r="L18" i="17"/>
  <c r="L19" i="17"/>
  <c r="L10" i="17"/>
  <c r="L8" i="17"/>
  <c r="L7" i="17"/>
  <c r="L52" i="17"/>
  <c r="J7" i="17"/>
  <c r="J8" i="17"/>
  <c r="K11" i="17"/>
  <c r="K13" i="17"/>
  <c r="K17" i="17"/>
  <c r="K15" i="17"/>
  <c r="K19" i="17"/>
  <c r="K20" i="17"/>
  <c r="K22" i="17"/>
  <c r="K24" i="17"/>
  <c r="K26" i="17"/>
  <c r="K28" i="17"/>
  <c r="K30" i="17"/>
  <c r="K31" i="17"/>
  <c r="K32" i="17"/>
  <c r="K34" i="17"/>
  <c r="K35" i="17"/>
  <c r="K37" i="17"/>
  <c r="K40" i="17"/>
  <c r="K42" i="17"/>
  <c r="K44" i="17"/>
  <c r="K46" i="17"/>
  <c r="K47" i="17"/>
  <c r="K48" i="17"/>
  <c r="K50" i="17"/>
  <c r="K51" i="17"/>
  <c r="K52" i="17"/>
  <c r="K10" i="17"/>
  <c r="K14" i="17"/>
  <c r="K16" i="17"/>
  <c r="K18" i="17"/>
  <c r="K7" i="17"/>
  <c r="K8" i="17"/>
  <c r="D4" i="20"/>
  <c r="D3" i="20"/>
  <c r="D2" i="20"/>
  <c r="D1" i="20"/>
  <c r="F1" i="9"/>
  <c r="I45" i="13"/>
  <c r="I58" i="9"/>
  <c r="I55" i="9"/>
  <c r="I41" i="9"/>
  <c r="I49" i="9"/>
  <c r="J10" i="17"/>
  <c r="J11" i="17"/>
  <c r="J13" i="17"/>
  <c r="J14" i="17"/>
  <c r="J15" i="17"/>
  <c r="J16" i="17"/>
  <c r="J17" i="17"/>
  <c r="J18" i="17"/>
  <c r="J19" i="17"/>
  <c r="J20" i="17"/>
  <c r="J22" i="17"/>
  <c r="J24" i="17"/>
  <c r="J26" i="17"/>
  <c r="J28" i="17"/>
  <c r="J30" i="17"/>
  <c r="J31" i="17"/>
  <c r="J32" i="17"/>
  <c r="J34" i="17"/>
  <c r="J35" i="17"/>
  <c r="J37" i="17"/>
  <c r="J40" i="17"/>
  <c r="J42" i="17"/>
  <c r="J44" i="17"/>
  <c r="J46" i="17"/>
  <c r="J47" i="17"/>
  <c r="J48" i="17"/>
  <c r="J50" i="17"/>
  <c r="J51" i="17"/>
  <c r="J52" i="17"/>
  <c r="I66" i="13"/>
  <c r="D8" i="20" l="1"/>
  <c r="I12" i="19"/>
  <c r="K1" i="17"/>
  <c r="I10" i="15" l="1"/>
  <c r="I12" i="15"/>
  <c r="I13" i="15"/>
  <c r="G1" i="17"/>
  <c r="I20" i="19" s="1"/>
  <c r="I4" i="22"/>
  <c r="I7" i="22"/>
  <c r="I14" i="22"/>
  <c r="I16" i="22"/>
  <c r="I17" i="22"/>
  <c r="I19" i="22"/>
  <c r="I30" i="22"/>
  <c r="I4" i="21"/>
  <c r="I5" i="21"/>
  <c r="I6" i="21"/>
  <c r="I7" i="21"/>
  <c r="I13" i="21"/>
  <c r="F1" i="16"/>
  <c r="D12" i="20"/>
  <c r="F1" i="13"/>
  <c r="F1" i="14"/>
  <c r="I18" i="14"/>
  <c r="I12" i="14"/>
  <c r="I16" i="14"/>
  <c r="F1" i="10"/>
  <c r="I18" i="5"/>
  <c r="I20" i="5"/>
  <c r="I22" i="5"/>
  <c r="I23" i="5"/>
  <c r="I25" i="5"/>
  <c r="I13" i="5"/>
  <c r="I14" i="5"/>
  <c r="I19" i="1"/>
  <c r="I17" i="1"/>
  <c r="I7" i="1"/>
  <c r="I8" i="1"/>
  <c r="I21" i="1"/>
  <c r="I5" i="10"/>
  <c r="I7" i="10"/>
  <c r="I8" i="10"/>
  <c r="I10" i="10"/>
  <c r="I11" i="10"/>
  <c r="I14" i="10"/>
  <c r="I16" i="10"/>
  <c r="I17" i="10"/>
  <c r="I19" i="10"/>
  <c r="I20" i="10"/>
  <c r="I21" i="10"/>
  <c r="I22" i="10"/>
  <c r="I25" i="10"/>
  <c r="I5" i="13"/>
  <c r="I21" i="13"/>
  <c r="I23" i="13"/>
  <c r="I24" i="13"/>
  <c r="I26" i="13"/>
  <c r="I29" i="13"/>
  <c r="I35" i="13"/>
  <c r="I38" i="13"/>
  <c r="I40" i="13"/>
  <c r="I42" i="13"/>
  <c r="I48" i="13"/>
  <c r="I49" i="13"/>
  <c r="I51" i="13"/>
  <c r="I54" i="13"/>
  <c r="I56" i="13"/>
  <c r="I58" i="13"/>
  <c r="I67" i="13"/>
  <c r="I69" i="13"/>
  <c r="I71" i="13"/>
  <c r="I72" i="13"/>
  <c r="I73" i="13"/>
  <c r="I74" i="13"/>
  <c r="I76" i="13"/>
  <c r="I24" i="9"/>
  <c r="I26" i="9"/>
  <c r="I33" i="9"/>
  <c r="I34" i="9"/>
  <c r="I35" i="9"/>
  <c r="I36" i="9"/>
  <c r="I38" i="9"/>
  <c r="I40" i="9"/>
  <c r="I45" i="9"/>
  <c r="I46" i="9"/>
  <c r="I62" i="9"/>
  <c r="I63" i="9"/>
  <c r="I64" i="9"/>
  <c r="I69" i="9"/>
  <c r="I73" i="9"/>
  <c r="I74" i="9"/>
  <c r="I76" i="9"/>
  <c r="I78" i="9"/>
  <c r="I82" i="9"/>
  <c r="I17" i="9"/>
  <c r="I8" i="9"/>
  <c r="F1" i="5"/>
  <c r="F1" i="1"/>
  <c r="I10" i="19" s="1"/>
  <c r="F1" i="22"/>
  <c r="I40" i="22"/>
  <c r="I38" i="22"/>
  <c r="I36" i="22"/>
  <c r="I35" i="22"/>
  <c r="I12" i="21"/>
  <c r="I11" i="21"/>
  <c r="D14" i="20"/>
  <c r="D7" i="20" l="1"/>
  <c r="I11" i="19"/>
  <c r="D9" i="20"/>
  <c r="I13" i="19"/>
  <c r="D15" i="20"/>
  <c r="I19" i="19"/>
  <c r="D13" i="20"/>
  <c r="I17" i="19"/>
  <c r="D11" i="20"/>
  <c r="I15" i="19"/>
  <c r="D10" i="20"/>
  <c r="I14" i="19"/>
  <c r="D6" i="20"/>
  <c r="I1" i="1"/>
  <c r="J1" i="17"/>
  <c r="I1" i="21"/>
  <c r="I1" i="22"/>
  <c r="I21" i="19" l="1"/>
  <c r="D22" i="19" s="1"/>
  <c r="D1" i="17"/>
  <c r="C1" i="17"/>
  <c r="I1" i="17"/>
  <c r="H1" i="22"/>
  <c r="D19" i="19" s="1"/>
  <c r="G19" i="19" s="1"/>
  <c r="C1" i="22"/>
  <c r="J1" i="21"/>
  <c r="H1" i="21"/>
  <c r="J1" i="22"/>
  <c r="G18" i="19" l="1"/>
  <c r="I9" i="5" l="1"/>
  <c r="I6" i="5"/>
  <c r="I4" i="5"/>
  <c r="I1" i="5" l="1"/>
  <c r="G24" i="19"/>
  <c r="H1" i="5" l="1"/>
  <c r="C1" i="5"/>
  <c r="I4" i="14"/>
  <c r="I1" i="14" s="1"/>
  <c r="D5" i="20" l="1"/>
  <c r="G35" i="19"/>
  <c r="I10" i="16" l="1"/>
  <c r="I5" i="16"/>
  <c r="I6" i="16"/>
  <c r="I7" i="16"/>
  <c r="I8" i="16"/>
  <c r="I9" i="16"/>
  <c r="I4" i="16"/>
  <c r="I4" i="15"/>
  <c r="I1" i="15" s="1"/>
  <c r="H1" i="15" s="1"/>
  <c r="I13" i="13"/>
  <c r="I12" i="13"/>
  <c r="I4" i="13"/>
  <c r="I4" i="10"/>
  <c r="I1" i="10" s="1"/>
  <c r="I15" i="9"/>
  <c r="I14" i="9"/>
  <c r="I6" i="9"/>
  <c r="I5" i="9"/>
  <c r="I4" i="9"/>
  <c r="I1" i="9" l="1"/>
  <c r="H1" i="9" s="1"/>
  <c r="C1" i="10"/>
  <c r="H1" i="10"/>
  <c r="I1" i="13"/>
  <c r="C1" i="13" s="1"/>
  <c r="C1" i="1"/>
  <c r="C1" i="15"/>
  <c r="I1" i="16"/>
  <c r="G40" i="19"/>
  <c r="G37" i="19"/>
  <c r="G29" i="19"/>
  <c r="G31" i="19"/>
  <c r="G32" i="19"/>
  <c r="G30" i="19"/>
  <c r="C1" i="9" l="1"/>
  <c r="H1" i="13"/>
  <c r="H1" i="16"/>
  <c r="D17" i="19" s="1"/>
  <c r="G17" i="19" s="1"/>
  <c r="C1" i="16"/>
  <c r="C1" i="14"/>
  <c r="H1" i="14"/>
  <c r="H1" i="1"/>
  <c r="D16" i="19"/>
  <c r="J1" i="9"/>
  <c r="J1" i="1"/>
  <c r="J1" i="16"/>
  <c r="J1" i="15"/>
  <c r="J1" i="14"/>
  <c r="J1" i="13"/>
  <c r="J1" i="10"/>
  <c r="J1" i="5"/>
  <c r="G41" i="19"/>
  <c r="G33" i="19"/>
  <c r="F29" i="19" s="1"/>
  <c r="G38" i="19"/>
  <c r="F34" i="19" s="1"/>
  <c r="G25" i="19"/>
  <c r="G26" i="19"/>
  <c r="G27" i="19"/>
  <c r="G23" i="19"/>
  <c r="G28" i="19" l="1"/>
  <c r="F39" i="19"/>
  <c r="D42" i="19" s="1"/>
  <c r="D20" i="19"/>
  <c r="G20" i="19" s="1"/>
  <c r="D52" i="16"/>
  <c r="D69" i="15" l="1"/>
  <c r="G16" i="19" s="1"/>
  <c r="D14" i="19"/>
  <c r="G14" i="19" s="1"/>
  <c r="D13" i="19"/>
  <c r="G13" i="19" s="1"/>
  <c r="D12" i="19"/>
  <c r="G12" i="19" s="1"/>
  <c r="D11" i="19"/>
  <c r="G11" i="19" s="1"/>
  <c r="D15" i="19" l="1"/>
  <c r="G15" i="19" s="1"/>
  <c r="D10" i="19"/>
  <c r="G10" i="19" l="1"/>
  <c r="G21" i="19" s="1"/>
  <c r="D21" i="19" l="1"/>
  <c r="H28" i="19"/>
  <c r="F9" i="19" s="1"/>
</calcChain>
</file>

<file path=xl/sharedStrings.xml><?xml version="1.0" encoding="utf-8"?>
<sst xmlns="http://schemas.openxmlformats.org/spreadsheetml/2006/main" count="1172" uniqueCount="769">
  <si>
    <t>Gradings for each requirement are as follows:</t>
  </si>
  <si>
    <t>Please complete the detail below and in the following sections.  Note that where a school is in a federation or a multi-academy trust a separate response is required for every school within the federation/academy trust which has a Department of Education Unique Reference Number.</t>
  </si>
  <si>
    <t>Name of School</t>
  </si>
  <si>
    <t>School Address</t>
  </si>
  <si>
    <t>Unique Reference Number</t>
  </si>
  <si>
    <t>Type of School</t>
  </si>
  <si>
    <t>School Phase</t>
  </si>
  <si>
    <t>Name of Academy Trust (if applicable) or federation</t>
  </si>
  <si>
    <t>Key Links</t>
  </si>
  <si>
    <t>Headteacher Name</t>
  </si>
  <si>
    <t>Headteacher Email</t>
  </si>
  <si>
    <t>DSL Name</t>
  </si>
  <si>
    <t>DSL Email</t>
  </si>
  <si>
    <t>Chair of Governors (or equivalent) Email</t>
  </si>
  <si>
    <t>Role</t>
  </si>
  <si>
    <t>Contact Email</t>
  </si>
  <si>
    <t>Contact Phone Number</t>
  </si>
  <si>
    <t>Date Completed</t>
  </si>
  <si>
    <t>Section 1 - Safer Recruitment</t>
  </si>
  <si>
    <t>Key Questions</t>
  </si>
  <si>
    <t>Guidance Notes</t>
  </si>
  <si>
    <t>Grading</t>
  </si>
  <si>
    <t>Evidence</t>
  </si>
  <si>
    <t>Actions Required</t>
  </si>
  <si>
    <t>Action Owner</t>
  </si>
  <si>
    <t>Timescale</t>
  </si>
  <si>
    <t>Submission Status</t>
  </si>
  <si>
    <t>Regulation 9 of the School Staffing Regulations 2009</t>
  </si>
  <si>
    <t>Progress Tracker</t>
  </si>
  <si>
    <t>Ready for approval by Headteacher and DSL (if different)?</t>
  </si>
  <si>
    <t>Date Audit Approved by Headteacher and DSL</t>
  </si>
  <si>
    <t>Date Audit Ratified by Governing Body</t>
  </si>
  <si>
    <t>Date sent to Governing Body for Ratification</t>
  </si>
  <si>
    <t>Status</t>
  </si>
  <si>
    <t>Step 1</t>
  </si>
  <si>
    <t>Step 2</t>
  </si>
  <si>
    <t>Step 4</t>
  </si>
  <si>
    <t>Audit sent to Headteacher and DSL (if different to headteacher)?</t>
  </si>
  <si>
    <t>Date sent to Headteacher and DSL (if different to headteacher)?</t>
  </si>
  <si>
    <t>Step 3</t>
  </si>
  <si>
    <t>Audit Ratified by Governing Body?</t>
  </si>
  <si>
    <t>Does the school ensure that children are adequately supervised and that staffing ratios are met at all times specifically when taking children under 3 years?</t>
  </si>
  <si>
    <t>Are measures in place to ensure that pedestrians are safeguarded against moving vehicles on the school site?</t>
  </si>
  <si>
    <t>Are measures in place to ensure that pupils remain safe and appropriately supervised during non-structured times of the day or whilst engaged in outside learning?</t>
  </si>
  <si>
    <t>Are robust arrangements in place for receiving and handing over pupils at the start and end of the day, including procedures for registering the arrival and departure of children at other times within the school day?
These arrangements will change as pupils get older and more independent.</t>
  </si>
  <si>
    <t>Risk assessments should take hazards presented by shared premises/access e.g. visitors, trespassers, emergencies, car parks etc. into account. These risk assessments should be shared between different occupiers of the same premises/site. Occupiers of the same site have a legal duty to co-operate and coordinate their shared health &amp; safety responsibilities</t>
  </si>
  <si>
    <t xml:space="preserve">Model School Health &amp; Safety Policies and Procedures are available from School HandS Service  </t>
  </si>
  <si>
    <t>The Health and Safety Policy must be reviewed on an annual basis and signed by the Head Teacher and Chair of Governors/Trustees.</t>
  </si>
  <si>
    <t>Evidence is required e.g. sign off sheet, Google Form etc.</t>
  </si>
  <si>
    <t>Is there evidence of recent Health and Safety Inspection Reports and Action Plans? Is there evidence of actions being addressed and resolved by governors?</t>
  </si>
  <si>
    <t>HandS Paperwork Evaluation Checklist, Report and Action Plan</t>
  </si>
  <si>
    <t>HandS Premises Inspection Checklist, Report and Action Plan</t>
  </si>
  <si>
    <t>HandS Fire Risk Assessment, Report and Action Plan</t>
  </si>
  <si>
    <t>HandS Radiation Protection Officer Audit, Report and Action Plan (if applicable) etc.</t>
  </si>
  <si>
    <t>Evidence of actions being addressed and resolved could include the completing of the action plans detailed above, minutes of governor meetings etc.</t>
  </si>
  <si>
    <t>Link to HandS Resources for NYES HandS customers</t>
  </si>
  <si>
    <t>Does the school have Asbestos and Legionella Risk Management Plans?</t>
  </si>
  <si>
    <t xml:space="preserve">Does the school have evidence of maintenance of equipment? </t>
  </si>
  <si>
    <t xml:space="preserve">Portable Appliance Testing records </t>
  </si>
  <si>
    <t xml:space="preserve">Air Conditioning Units servicing records </t>
  </si>
  <si>
    <t>Swimming Pool Plant servicing records etc.</t>
  </si>
  <si>
    <t xml:space="preserve">Does the school have adequate arrangements for the maintenance of the premises? </t>
  </si>
  <si>
    <t xml:space="preserve">Grounds Maintenance, Catering, Cleaning,  Caretaking, Arboriculture Service etc. </t>
  </si>
  <si>
    <t>NYES Caretaking</t>
  </si>
  <si>
    <t>NYES Cleaning</t>
  </si>
  <si>
    <t>Does the school have clear written procedures and risk assessments in place to guide staff who may need to work in isolation for periods of time within or outside the school premises?</t>
  </si>
  <si>
    <t>Does the school have a School Medical Policy in place?</t>
  </si>
  <si>
    <t xml:space="preserve">Statutory guidance available – Supporting pupils with medical conditions at school </t>
  </si>
  <si>
    <t>Does the school have a First Aid Procedure in place?</t>
  </si>
  <si>
    <t>Guidance on first aid provision is available here, Model First Aid Procedure available from NYES HandS</t>
  </si>
  <si>
    <t>First aid/accident records should be reviewed at least termly to identify potential trends and patterns in order to put measures into place to reduce potential for future accidents where possible. The review should be documented and NYES HandS have a proforma available.</t>
  </si>
  <si>
    <t>Have emergency arrangements, fire safety information etc. been shared with all site users?</t>
  </si>
  <si>
    <t>Links to National and Local Guidance:</t>
  </si>
  <si>
    <t>Children missing education - GOV.UK (www.gov.uk)</t>
  </si>
  <si>
    <t>Is the school compliant with the directive from the Independent Inquiry into Child Sex Abuse that records of child sex abuse should be retained for the period of the inquiry?</t>
  </si>
  <si>
    <t>Appropriate whistleblowing procedures, which are suitably reflected in staff training and staff behaviour policies, should be in place for such concerns to be raised with the school’s senior leadership team.</t>
  </si>
  <si>
    <t>Are appropriate reporting and referral processes in place for pupils at risk of radicalisation and extremism and are they being managed effectively?</t>
  </si>
  <si>
    <t>Have the staff and leadership team been appropriately trained to implement the school’s statutory duties to prevent radicalisation and extremism according to their role?</t>
  </si>
  <si>
    <t>Guidance on Letting School Premises can be found here</t>
  </si>
  <si>
    <t>1</t>
  </si>
  <si>
    <t>2</t>
  </si>
  <si>
    <t>3</t>
  </si>
  <si>
    <t>4</t>
  </si>
  <si>
    <t>5</t>
  </si>
  <si>
    <t>6</t>
  </si>
  <si>
    <t>7</t>
  </si>
  <si>
    <t>8</t>
  </si>
  <si>
    <t>9</t>
  </si>
  <si>
    <t>10</t>
  </si>
  <si>
    <t>11</t>
  </si>
  <si>
    <t>12</t>
  </si>
  <si>
    <t>13</t>
  </si>
  <si>
    <t xml:space="preserve">Government guidance on Teaching Online Safety in Schools </t>
  </si>
  <si>
    <t>National guidance available here for Prevent.</t>
  </si>
  <si>
    <t xml:space="preserve">Information about a range of training opportunities can be accessed at NYES. </t>
  </si>
  <si>
    <t>Link to North Yorkshire’s Educational Visits Advisory Service (for subscribing schools)</t>
  </si>
  <si>
    <t>Link to Outdoor Education Advisers’ National Guidance   Document 4.3c</t>
  </si>
  <si>
    <t>Work Experience Organiser Guidance</t>
  </si>
  <si>
    <t>Post 16 Work Experience Guidance</t>
  </si>
  <si>
    <t>Sent to Governing Body for Ratification?</t>
  </si>
  <si>
    <t>Have actions identified from the audit been transferred to the School Development Plan for monitoring of progress</t>
  </si>
  <si>
    <t>Date actions identified from the audit were transferred to the School Development Plan</t>
  </si>
  <si>
    <t>Unless available schools are expected to have these arrangements in place, for example, schools should have arrangements in place and staff trained to recognise and report children who are privately fostered, irrespective of whether any children currently meet this criteria</t>
  </si>
  <si>
    <t>Questions with identified actions:</t>
  </si>
  <si>
    <t>Audit results and actions approved by Headteacher and DSL?</t>
  </si>
  <si>
    <t>Step 5</t>
  </si>
  <si>
    <t>Audit Completed By (name)</t>
  </si>
  <si>
    <t>Number of questions with actions identified for approval and  transference to the school development plan</t>
  </si>
  <si>
    <t>No</t>
  </si>
  <si>
    <t>Complete these fields</t>
  </si>
  <si>
    <t>Automatically completed fields - do not edit</t>
  </si>
  <si>
    <t>Questions left to grade</t>
  </si>
  <si>
    <t>As well as maximising the external security and lighting of the school site, access to school roofs should be made difficult by removing obvious means of access e.g. large bins should be moved to a dedicated bin store, down pipes should be boxed off or have a barrier at the top. Signage preventing unauthorised access should be displayed</t>
  </si>
  <si>
    <t>Fire Safety advice available from HandS Service </t>
  </si>
  <si>
    <t>Generic Lone Working guidance, procedure and risk assessment available from School HandS Service </t>
  </si>
  <si>
    <t>Model School Medical Policy available from School HandS Service  </t>
  </si>
  <si>
    <t>Chair of Governors (or equivalent) Name</t>
  </si>
  <si>
    <t>Please complete the detail below and in the following sections.  Note that where a school is in a federation or a multi-academy trust a separate response is required for every school within the federation/academy trust which has a Department of Education Unique Reference Number.
** NOTE: Blue on this page indicates a completed section - for individual actions identified from the audit please see actions identified in sections 1-8 **</t>
  </si>
  <si>
    <t>Ready to submit to the NYSCP (nyscp@northyorks.gov.uk)</t>
  </si>
  <si>
    <t>Not in operation.
No action plan has been identified to address this at present.</t>
  </si>
  <si>
    <t>Prevent | North Yorkshire Partnerships (nypartnerships.org.uk)</t>
  </si>
  <si>
    <t>This line of enquiry is not applicable to the school.
There are no safeguarding concerns..</t>
  </si>
  <si>
    <t>Safeguarding areas for development have been identified and the school aims to create an action plan at senior level to focus on these areas.</t>
  </si>
  <si>
    <t>Safeguarding areas for development have been identified and the school has an action plan agreed by senior management to focus on these areas.</t>
  </si>
  <si>
    <t>Safeguarding has been addressed and the school is compliant with statutory requirements.
There are no safeguarding concerns.</t>
  </si>
  <si>
    <t>** NOTE - the "This line of enquiry is not applicable to the school" response is only available in a small number of questions **</t>
  </si>
  <si>
    <t>Automatically completed field - do not edit</t>
  </si>
  <si>
    <t>Complete this field when all sections above are complete</t>
  </si>
  <si>
    <t>Have all Governors and Trustees received appropriate safeguarding and child protection training (including online) training at induction and has it been regularly updated?</t>
  </si>
  <si>
    <t>Does the DSL act as the main point of contact with the 3 safeguarding partners?</t>
  </si>
  <si>
    <t>Is there evidence that the school has obtained written confirmation from agency and third-party employers to confirm they have carried out all the relevant recruitment checks prior to the individual starting work at the school and is the date (confirmation is received) recorded on the SCR?</t>
  </si>
  <si>
    <t>Is any non-statutory information recorded on the SCR/other recommended checks conducted?</t>
  </si>
  <si>
    <t>e.g., recruitment &amp; selection policy, DBS policy, Induction policy, reference policy</t>
  </si>
  <si>
    <t>Including teacher trainees on salaried routes and any self-employed workers in regulated activity.</t>
  </si>
  <si>
    <t>Mandatory checks (*retain evidence on file):
1. Identity* (verification of name (preferably birth certificate), address and DOB)
2. Right to Work in UK*
3. Enhanced DBS incl. children’s barred list check (must check original certificate)
4. Standalone children’s barred list (if appropriate)
5. Further overseas checks as appropriate for people who have lived overseas (incl. cert. of good conduct/letter of professional standing (teachers))
6. Prohibition from teaching check (all that fit the definition of ‘teaching work’)
7. Professional Qualifications (teachers)* (possibly others to meet EYFS statutory framework where applicable)
8. S128 check for all management positions within independent schools (incl. academy trusts)
9. Medical Fitness
8. Childcare Disqualification Regulations 2018 checks* (as applicable for those working in childcare provision or directly concerned with the management of such provision)
Satisfactory employment references*</t>
  </si>
  <si>
    <t>Individuals prohibited from managing or governing schools - GOV.UK (www.gov.uk)The Childcare (Disqualification) and Childcare (Early Years Provision Free of Charge) (Extended Entitlement) (Amendment) Regulations 2018 (legislation.gov.uk)</t>
  </si>
  <si>
    <t>Check a teacher's record - GOV.UK (www.gov.uk)</t>
  </si>
  <si>
    <t>Check the children's barred list - GOV.UK (www.gov.uk)</t>
  </si>
  <si>
    <t>Criminal records checks for overseas applicants - GOV.UK (www.gov.uk)</t>
  </si>
  <si>
    <t>Checking a job applicant's right to work - GOV.UK (www.gov.uk)</t>
  </si>
  <si>
    <t>How to prove and verify someone's identity - GOV.UK (www.gov.uk)</t>
  </si>
  <si>
    <t>This must be completed even if they are only in for 1 day e.g. agency supply teacher.
Additionally, Independent schools incl. academy trusts must check original DBS certificates prior to the agency/third party employee starting work at the school.</t>
  </si>
  <si>
    <t>Is there evidence to record that all maintained governors/local governing body (LGB) members have been subject to an Enhanced DBS and S128 check?
Additionally, for independent schools including academy trusts, are proprietors/members and trustees recorded on the SCR including the dates of identity checks, Enhanced DBS, S128 check and further overseas checks as appropriate where they live or have lived overseas?</t>
  </si>
  <si>
    <t>Appropriate checks on volunteers, contractors, and visitors? Do you use a risk assessment?
Are volunteers and contractors included on the SCR?
Are maintained governors/LGB members included on the SCR?
Are online search checks conducted on shortlisted candidates and date recorded?
Do you record the dates references are received?
Do you record the date of medical fitness checks?
Do you record the Enhanced DBS certificate number?
Do you record any dates of safeguarding and safer recruitment training?
Do you record the name of the person conducting the checks?
Do senior leaders monitor the SCR?</t>
  </si>
  <si>
    <t>Individuals prohibited from managing or governing schools - GOV.UK (www.gov.uk)</t>
  </si>
  <si>
    <t>KCSIE 2024</t>
  </si>
  <si>
    <t xml:space="preserve">How do staff remain vigilant and believe “it could happen here?” </t>
  </si>
  <si>
    <t>KCSIE 2024 Part 1 para 49 and para 349</t>
  </si>
  <si>
    <t>Contextual Safeguarding</t>
  </si>
  <si>
    <t>How are local and contextual issues, learning from safeguarding reviews and training, embedded across the school? Are leaders and staff receptive to challenge and reflective of their own practices?</t>
  </si>
  <si>
    <t xml:space="preserve">KCSIE 2024 Part 1 </t>
  </si>
  <si>
    <t>Are staff confident about reporting concerns relating to children, ensuring they and their families receive the right help at the right time, and know what action to take if their concerns are not acted on appropriately or promptly?</t>
  </si>
  <si>
    <t>Do staff demonstrate appropriate levels of professional curiosity?</t>
  </si>
  <si>
    <t>This is the behaviour that demonstrates the culture of ‘It could happen here’.
Can it be evidenced that staff have asked open questions to check out observations?
Is there evidence of ongoing monitoring and follow-up to concerns identified?
Have staff raised concerns about the practice of colleagues? (Allegations of Low-Level Concern) and was appropriate action taken in line with policy?</t>
  </si>
  <si>
    <t>NYSCP OMG Professional Curiosity</t>
  </si>
  <si>
    <t>NYSCP OMG Managing Different Professional Perspectives and Mutual Challenge</t>
  </si>
  <si>
    <t>How do you support staff members who are dealing with safeguarding issues or disclosures?</t>
  </si>
  <si>
    <t>KCSIE 2024 Annex C ,Providing Support to Staff</t>
  </si>
  <si>
    <t>What opportunities do students have to express their views about their safety and well-being within the school? How do you ensure that students are aware of how to contact external agencies, such as Childline or the NSPCC if they have concerns?</t>
  </si>
  <si>
    <t xml:space="preserve">Do pupils and parents say that school keeps children safe? </t>
  </si>
  <si>
    <t>Do children receive the right help at the right time?</t>
  </si>
  <si>
    <t>What mechanisms are in place for students to share their thoughts and feelings, can you give any examples of when suggestions have been acted on?
Are worries identified early and promptly? How is this done, please share examples.</t>
  </si>
  <si>
    <t>Have you identified and addressed any barriers to children making disclosures?</t>
  </si>
  <si>
    <t>KCSIE 2024 Part 1, Para 17, Para 209</t>
  </si>
  <si>
    <t>Ofsted Inspection Handbook</t>
  </si>
  <si>
    <t xml:space="preserve">Are you confident that students know where they can go to, who they can tell, or how to flag up an issue? Are students and families aware of their key person/teacher, head of their key stage, pastoral lead, SSO, nurse, or safeguarding designate?
Are pupils given alternative options over and above ‘tell a trusted adult’?  Do students know how to raise worries out of school when at wrap-around care, clubs, at home, and in the community?
While the question refers to children being able to vocalise their concerns, what other methods does the setting have for pupils to raise concerns? 
Are the routes for pupils to raise a concern or a worry tested? </t>
  </si>
  <si>
    <t>Policy</t>
  </si>
  <si>
    <t>Is the Policy in place?</t>
  </si>
  <si>
    <t>Date Last Reviewed</t>
  </si>
  <si>
    <t>Date of Next Review</t>
  </si>
  <si>
    <t xml:space="preserve">(S) = Statutory Safeguarding policies and procedures </t>
  </si>
  <si>
    <t>Maintained Schools Governance Guide (Gov.uk)</t>
  </si>
  <si>
    <t>Academy Trust Governance Guide (Gov.uk)</t>
  </si>
  <si>
    <t xml:space="preserve">Accessibility plan </t>
  </si>
  <si>
    <t>Safeguarding and child protection policy (including Prevent duty) (S)</t>
  </si>
  <si>
    <t>Children Looked After and Previously Looked After</t>
  </si>
  <si>
    <t>Staff behaviour and grievance also referred to as staff behaviour policy or code of conduct (S)</t>
  </si>
  <si>
    <t>Safer Recruitment (S)</t>
  </si>
  <si>
    <t>Behaviour Management (use of reasonable force, searching, screening, and confiscating, child-child harmful sexualised behaviour, sexual violence and sexual harassment, online incidents) (S)</t>
  </si>
  <si>
    <t>Anti-bullying</t>
  </si>
  <si>
    <t>Drug and Substance Misuse</t>
  </si>
  <si>
    <t>Equality &amp; Diversity</t>
  </si>
  <si>
    <t>Extended School Activities</t>
  </si>
  <si>
    <t>Educational Visits</t>
  </si>
  <si>
    <t>First Aid</t>
  </si>
  <si>
    <t>Supporting children with medical conditions (S)</t>
  </si>
  <si>
    <t>Health and Safety  (S)</t>
  </si>
  <si>
    <t>Emergency procedures, including lockdown and invacuation</t>
  </si>
  <si>
    <t>Premises management (S)</t>
  </si>
  <si>
    <t>Statement of procedures for dealing with allegation against staff (S)</t>
  </si>
  <si>
    <t>Whistle blowing</t>
  </si>
  <si>
    <t>Staff Low-level concerns policy</t>
  </si>
  <si>
    <t>Relationships and sex education and health education  (S)</t>
  </si>
  <si>
    <t xml:space="preserve">Online safety policy (including, filtering and monitoring, acceptable usage, use of mobile phones, cameras and other electronic devices with imaging and sharing capabilities /Bring your own devices (BYOD) </t>
  </si>
  <si>
    <t>Policy and procedure in regard to child-on-child abuse</t>
  </si>
  <si>
    <t>Alternative Provision (if applicable)</t>
  </si>
  <si>
    <t>Data Protection (including Information Sharing) (S)</t>
  </si>
  <si>
    <t>School Attendance Policy (including response to children absent from education) (S)</t>
  </si>
  <si>
    <t>School Complaints  (S)</t>
  </si>
  <si>
    <t xml:space="preserve">Early Years Foundation Stage (EYFS) - Section 3 (Not Secondary Provision) </t>
  </si>
  <si>
    <t>Special Educational Needs and Disability (SEND) Policy, Inclusion Policy  (S)</t>
  </si>
  <si>
    <t>School Exclusion  (S)</t>
  </si>
  <si>
    <t xml:space="preserve">Mental Health Policy </t>
  </si>
  <si>
    <t>Intimate Care policy /procedure</t>
  </si>
  <si>
    <t xml:space="preserve">Does the school have policies and procedures in place outlined in the EYFS Statutory Framework (2024)? </t>
  </si>
  <si>
    <t>Early years foundation stage (EYFS) statutory framework - GOV.UK (www.gov.uk)</t>
  </si>
  <si>
    <t xml:space="preserve">Do you have an educational visits policy?  </t>
  </si>
  <si>
    <t xml:space="preserve">Are you using the North Yorkshire Council model policy and has this been shared with staff and can this be evidenced including the last review date? </t>
  </si>
  <si>
    <t>Do school staff leading adventurous activities have NGB qualifications or evidence of competence as stated by HSE? Have all staff leading educational visits, outdoor learning, or adventurous activities been approved, and have their qualifications or evidence of competence recorded as per the employer's policy and procedures?</t>
  </si>
  <si>
    <t>Is there appropriate risk management, supervision, and safeguarding measures in place for all educational visits?</t>
  </si>
  <si>
    <t>Are appropriate DSL arrangements in place to address safeguarding concerns for out-of-hours or out-of-term activities?</t>
  </si>
  <si>
    <t>Link to Outdoor Education Advisers National Guidance Document 3.4d</t>
  </si>
  <si>
    <t>Link to Outdoor Education Advisers National Guidance  Document 3.4j</t>
  </si>
  <si>
    <t>Link to Outdoor Education Advisers’ National Guidance  Document 3.2d</t>
  </si>
  <si>
    <t>Are arrangements in place to ensure the security of the school site, and of individual school buildings during school hours?</t>
  </si>
  <si>
    <t>Are measures in place to ensure the school knows the identity and purpose of all visitors so that no persons can gain unchallenged access to staff, pupils, or any part of the school buildings?</t>
  </si>
  <si>
    <t>Does the school have a plan in place to manage the risks from bikes, cars, buses, coaches, minibuses, and taxis dropping off and collecting children and young people?</t>
  </si>
  <si>
    <t>Are measures in place to reduce the risk of unauthorised persons outside of school hours?</t>
  </si>
  <si>
    <t>Are shared access arrangements in place where required e.g., Primary School and Children’s Centre etc.?</t>
  </si>
  <si>
    <t>Has the school site and individual buildings been appropriately risk assessed to ensure the safety of CYP and staff. In the event of restrictive practices such as the installation of locks on doors, are the school acting in accordance with the legislative framework relating to restrictive intervention.
All designated fire exits must be easily opened from the inside. This can include high level door handles, push pads or door release buttons where necessary to prevent children exiting a building unnoticed.
If there are agreements with neighbours over access to boundary hedges/fences to carry out maintenance work or any other agreements re access to the site there should be prohibitions on access during school working hours</t>
  </si>
  <si>
    <t>Visitors, contractors and others should be clearly directed via good signage to the school reception. 
Access to all buildings should either be via locked doors which can only be opened by school staff, or a secure entrance/reception area controlled by staff.
Identity should be checked and all visitors should sign in for even the shortest visits and a ‘visitor’ badge issued. All contractors should also sign in via the Authorisation to Work on Site Scheme (ATWS).</t>
  </si>
  <si>
    <t>There should be a documented traffic management system in place for the beginning and end of the school day which may include drop off zones, parking restrictions, staff supervision and monitoring etc. The Traffic Management Plan needs to cover all areas of risk including potential for impact, excessive congestion, disability access, travel speed, reversing operations etc. 
Advice is available from your HandS Advisor, Integrated Passenger Transport and Road Safety Team.</t>
  </si>
  <si>
    <t>Staff should only hand over a child to an adult who is known to the school as someone permitted by parents/carers to receive the child.
Parents should also be regularly reminded, via school newsletters etc., that they are responsible for the safety of siblings on school sites and they must remain under close parental supervision</t>
  </si>
  <si>
    <t>Does the school have a Health and Safety Policy which has been communicated to all staff who have signed it to say they have read and understood it?</t>
  </si>
  <si>
    <t>Reports include -Termly Visual Inspection records.</t>
  </si>
  <si>
    <t>Is there a prioritised risk assessment program covering all areas of the school and including all significant risks?</t>
  </si>
  <si>
    <t>School HandS Service has prepared a template for a prioritised risk assessment program as well as model generic risk assessments. </t>
  </si>
  <si>
    <t>Risk assessments should be carried out by or with the consultation of relevant staff. Risk assessments should be accessible to all relevant staff and staff should read and acknowledge via sign-off sheet or similar.</t>
  </si>
  <si>
    <t>Is there a Fire Safety File with up-to-date evacuation records, testing, and fire risk assessment?</t>
  </si>
  <si>
    <t>An Asbestos Management Plan (old Type 2 survey) must be in place and the school must undertake monthly visual inspections and record the findings.</t>
  </si>
  <si>
    <t>Legionella risk assessment must be in place and the school must ensure that sentinel taps are tested every month, all other taps tested at least annually, and little-used outlets are flushed for 5 minutes every 7 days. These must be recorded.</t>
  </si>
  <si>
    <t>Buying into NYES Property Solutions or use of other contractors etc. Contractor record of visits, certificates, and invoices.</t>
  </si>
  <si>
    <t>If school uses their own contractors, they must ensure that they receive risk assessments and method statements from the contractors and if the school is maintained they must inform NYC Property Services of the proposed work.</t>
  </si>
  <si>
    <t>Where school sites are shared (e.g., School and Children’s Centre or Nursery) emergency arrangements, what action to take in the event of a fire alarm etc. must be shared. This is the case with supply staff also</t>
  </si>
  <si>
    <t>Examples include:</t>
  </si>
  <si>
    <t>PE Equipment (internal and external) annual service records</t>
  </si>
  <si>
    <t>Boiler servicing records</t>
  </si>
  <si>
    <t>Fire Alarm servicing records</t>
  </si>
  <si>
    <t>Emergency Light testing and servicing records</t>
  </si>
  <si>
    <t>Intruder Alarm servicing records</t>
  </si>
  <si>
    <t>Catering Equipment servicing records (Gas Safe)</t>
  </si>
  <si>
    <t>DT Equipment annual service records</t>
  </si>
  <si>
    <t>Keeping children safe in education 2024 (publishing.service.gov.uk)</t>
  </si>
  <si>
    <t>Relationships Education, Relationships and Sex Education and Health Education guidance (publishing.service.gov.uk)</t>
  </si>
  <si>
    <t>Teaching about relationships, sex and health - GOV.UK (www.gov.uk)</t>
  </si>
  <si>
    <t xml:space="preserve">NYC information and resources to support implementing an effective PSHE curriculum </t>
  </si>
  <si>
    <t>Have staff received appropriate and relevant continuing professional development to enable them to teach age-appropriate and suitably differentiated aspects of safeguarding with confidence?</t>
  </si>
  <si>
    <t xml:space="preserve">Training needs analysis of staff, records of relevant CPD, and sharing of good practice and expertise within the school. </t>
  </si>
  <si>
    <t>DfE Support and training materials for schools to help train teachers on relationships, sex, and health education </t>
  </si>
  <si>
    <t>Does the school have an up-to-date Relationships and Sex Education (RSE) policy that accurately reflects the curriculum provision provided?</t>
  </si>
  <si>
    <t>Relationships and sex education (RSE) and health education - GOV.UK (www.gov.uk), para 15</t>
  </si>
  <si>
    <t>Does the school have an up-to-date substance misuse policy and a smoke/vape free policy for pupils?</t>
  </si>
  <si>
    <t>CYPS North Yorkshire guidance on developing a substance misuse policy for schools, 2019</t>
  </si>
  <si>
    <t>Guidance on resources available here for NYC Prevent guidance and resources</t>
  </si>
  <si>
    <t xml:space="preserve">Does your school attend MACE Level 2 meetings?
Sign up to MACE Level 2 Locality Meetings </t>
  </si>
  <si>
    <t>Do staff have a culture of vigilance?
Are staff aware that children can be abused by: other children; family members; family friends; those in positions of trust within the community; strangers; and colleagues within the setting? 
Is contextual safeguarding understood?</t>
  </si>
  <si>
    <r>
      <t>Do you have regular supervision?  Do staff have access to regular sessions and training as well as wellbeing services?</t>
    </r>
    <r>
      <rPr>
        <i/>
        <sz val="11"/>
        <color rgb="FF0563C1"/>
        <rFont val="Calibri"/>
        <family val="2"/>
        <scheme val="minor"/>
      </rPr>
      <t> </t>
    </r>
  </si>
  <si>
    <r>
      <t>What is the mechanism of understanding this?</t>
    </r>
    <r>
      <rPr>
        <i/>
        <sz val="11"/>
        <color theme="1"/>
        <rFont val="Calibri"/>
        <family val="2"/>
        <scheme val="minor"/>
      </rPr>
      <t> </t>
    </r>
  </si>
  <si>
    <t>Section 2 - Culture of Safeguarding</t>
  </si>
  <si>
    <t>Section 3 - Management of Safeguarding</t>
  </si>
  <si>
    <t>Section 4 - Safeguarding Children</t>
  </si>
  <si>
    <t>Section 5 - Inclusion</t>
  </si>
  <si>
    <t>Section 6 Curriculum</t>
  </si>
  <si>
    <t>Section 7 - Early Years</t>
  </si>
  <si>
    <t>Section 8 - Educational Visits</t>
  </si>
  <si>
    <t>Section 9 - Premises Security</t>
  </si>
  <si>
    <t>Section 10 - Premises Health and Safety</t>
  </si>
  <si>
    <t>Policy List</t>
  </si>
  <si>
    <t>Section 9 - Premises Health and Safety</t>
  </si>
  <si>
    <t>Section 6 - Curriculum</t>
  </si>
  <si>
    <t>Is there a senior board-level lead who takes leadership responsibility for safeguarding arrangements?  
e.g., nominated governor.</t>
  </si>
  <si>
    <t>Are Governing Bodies, Trustees, Proprietors, management committees and their senior leadership teams, and especially the DSL, aware of their contribution to local multi-agency working in line with statutory guidance Working Together to Safeguard Children 2023 and there is evidence to support this?</t>
  </si>
  <si>
    <t>Working Together to Safeguard Children 2023</t>
  </si>
  <si>
    <t>Has the governing body ensured that staff are aware of and have due regard to, the principles and processes of The Data Protection Act 2008 / 18 and GDPR, for sharing information internally with others. Is there evidence that staff understand the circumstances in which it would be legitimate to share information without consent to keep children safe, and understand that these do not prevent or limit the sharing ?</t>
  </si>
  <si>
    <t>Data Protection Act</t>
  </si>
  <si>
    <t>Info_sharing_advice_May_2024</t>
  </si>
  <si>
    <t>Wraparound Childcare Guidance</t>
  </si>
  <si>
    <t>After-school clubs, community activities and tuition: safeguarding guidance for providers - GOV.UK (www.gov.uk)</t>
  </si>
  <si>
    <t>Policy &amp; Procedure
Is there evidence that the school has a personalised and effective child protection policy which describes procedures in accordance with local multi-agency safeguarding arrangements and appropriate safeguarding responses to children who go missing from education.
Are they?
Easily accessible (via website / publicly), easy to understand for the school community and families?
Updated annually?
Provided to all staff on induction?</t>
  </si>
  <si>
    <t>Is there a staff behaviour policy (sometimes referred to as a code of conduct) in place which includes acceptable use of technologies (including the use of mobile devices smart technology and devices), staff/pupil relationships and communications including the use of social media?</t>
  </si>
  <si>
    <t xml:space="preserve"> Keeping children safe in education 2024 (publishing.service.gov.uk)</t>
  </si>
  <si>
    <t>Have all staff (including temporary staff and volunteers) read, agreed, and signed and understood the following on induction?</t>
  </si>
  <si>
    <t>Child Protection Policy (including Children Absent from Education)?</t>
  </si>
  <si>
    <t>Pupil Behaviour Policy?</t>
  </si>
  <si>
    <t>Staff Behaviour Policy?</t>
  </si>
  <si>
    <t>Have the above been reviewed and updated?</t>
  </si>
  <si>
    <t>Safer Working Practice</t>
  </si>
  <si>
    <t>Is there evidence that the Headteacher or Principal ensures that policies and procedures are followed by all staff?  </t>
  </si>
  <si>
    <t>Is there evidence that school works with the Children and Families Service, Police and Health teams to promote the welfare of children and protect them from harm?</t>
  </si>
  <si>
    <t> Independent Inquiry into Child Sex Abuse 2022</t>
  </si>
  <si>
    <t>Is there evidence that there is an online safety policy and procedures with oversight provided by the DSL which are regularly reviewed to inform their effectiveness. Does it outline the school’s procedures for reporting, responding, and monitoring online incidents?</t>
  </si>
  <si>
    <t>Advisory Note – schools to do this in the first week of new academic year.</t>
  </si>
  <si>
    <t xml:space="preserve">NYC School Emergency Response Guide is reviewed and all emergency procedures are exercised at least annually by school. </t>
  </si>
  <si>
    <t>Copies of all plans and procedures should be made available on alternate platforms for emergency service response. (The NYC Resilience and Emergencies Team can provide further assistance for all schools).</t>
  </si>
  <si>
    <t>Staff have completed the Action Counters Terrorism (ACT) Awareness e-learning package - Welcome to ProtectUK | ProtectUK</t>
  </si>
  <si>
    <t>Are there appropriate safeguarding arrangements in place for the use of published images of children, including online, and virtual teaching, as well as their safe storage?</t>
  </si>
  <si>
    <t>Safe Working Practices   Pages 23 and 24 -</t>
  </si>
  <si>
    <t xml:space="preserve">Where the school has residential accommodation, have any additional factors and requirements been taken into consideration concerning safeguarding?  </t>
  </si>
  <si>
    <t>Are there appropriate safeguarding arrangements for pupils undertaking work experience placements offsite?</t>
  </si>
  <si>
    <t>Are there appropriate safeguarding arrangements for pupils in alternative provision, and has the provision been quality assured and listed in the North Yorkshire directory of alternative education providers, with completed safeguarding checks??</t>
  </si>
  <si>
    <t>North Yorkshire Council Directory of Alternative Education Providers</t>
  </si>
  <si>
    <t>(North Yorkshire Council Directory of Alternative Education Providers</t>
  </si>
  <si>
    <t>Are there regular staff safeguarding briefings and sharing of information, staff meetings, webinars, bulletins?</t>
  </si>
  <si>
    <t>GOV.UK Child Abuse Concerns - Practitioners Guide</t>
  </si>
  <si>
    <t>NYSCP OMG Managing Allegations - LADO</t>
  </si>
  <si>
    <t>Are there procedures and are all staff and volunteers aware of what they should do if they have concerns about another staff member? Do these include the following?</t>
  </si>
  <si>
    <t>- Low Level Concerns (concerns that do not meet the harm threshold)</t>
  </si>
  <si>
    <t>- Concerns or allegations that do meet the harm threshold.</t>
  </si>
  <si>
    <t>- Concerns or allegations against the headteacher or proprietor</t>
  </si>
  <si>
    <t>- How to raise concerns about poor and unsafe practices and where necessary how to implement the school’s whistleblowing procedures?</t>
  </si>
  <si>
    <t>NSPCC Whistleblowing</t>
  </si>
  <si>
    <t>Ofsted Review CSA</t>
  </si>
  <si>
    <t>Prevent-duty-guidance</t>
  </si>
  <si>
    <t>NYSCP OMG Prevent</t>
  </si>
  <si>
    <t>Prevent duty training: Learn how to support people susceptible to radicalisation</t>
  </si>
  <si>
    <t>Prevent awareness e-learning offers an introduction to the Prevent duty including, referrals, and channel awareness.</t>
  </si>
  <si>
    <t>The Prevent duty: safeguarding learners vulnerable to radicalisation</t>
  </si>
  <si>
    <t>Prevent Duty - Risk Assessment Templates</t>
  </si>
  <si>
    <t>Does the school have appropriate policies, procedures, facilities, and staff with identified responsibilities for delivering intimate personal care to all pupils where required?</t>
  </si>
  <si>
    <t>Have the Senior Leadership Team and governors identified robust procedures to manage emergency situations should they arise?
e.g. (In)evacuation, lockdown procedures, fire drills.</t>
  </si>
  <si>
    <t>Does the school’s CP (Child Protection) Policy reflect the fact that additional barriers can exist when recognising abuse and neglect for children with SEND (Special Educational Needs and Disabilities) or physical and mental health issues? </t>
  </si>
  <si>
    <t>KCSIE 2024  Page 53, para 202 Children with special educational needs, disabilities, or health issues  </t>
  </si>
  <si>
    <t>Is there evidence that the Governing Body or Proprietors are aware of their obligations under statutory guidance and that they comply with these duties?</t>
  </si>
  <si>
    <t>- Human Rights Act 1998, -</t>
  </si>
  <si>
    <t>- Equality Act 2010 (including the Public Sector Equality Duty)</t>
  </si>
  <si>
    <t>- SEN Code of Practice</t>
  </si>
  <si>
    <t>- Children Act</t>
  </si>
  <si>
    <t>Human Rights Act 1998</t>
  </si>
  <si>
    <t>Equality Act 2010 (including the Public Sector Equality Duty)</t>
  </si>
  <si>
    <t>Public Sector Equality Duty Guidance for Schools in England (2014)</t>
  </si>
  <si>
    <t>SEND Code of Practice</t>
  </si>
  <si>
    <t xml:space="preserve">SEND Mainstream guidance (2017) </t>
  </si>
  <si>
    <t>Children Act</t>
  </si>
  <si>
    <t>Does the Child Protection (CP) policy reflect that LGBTQ+ children and young people may have additional barriers to speaking out?</t>
  </si>
  <si>
    <t> KCSIE 2024  Page 55, para 205</t>
  </si>
  <si>
    <t>Does the school have systems in place to provide suitable policies, training plans, and ongoing support to all staff who work with pupils with SEND and children and young people for whom reasonable adjustments are made?</t>
  </si>
  <si>
    <t>The school should review its policy and associated guidance each year and should quality assure its policy, guidance, and procedures against:</t>
  </si>
  <si>
    <t>SEND Code of Practice: 0 to 25 years (2015), from page 91, chapter 6</t>
  </si>
  <si>
    <t>Equality Act 2010: Advice for schools (2014), updated June 2018</t>
  </si>
  <si>
    <t>DfE guidance on Behaviour and discipline in schools (2016)</t>
  </si>
  <si>
    <t xml:space="preserve">DfE guidance on the Use of Reasonable Force (2013) </t>
  </si>
  <si>
    <t>Does the school have arrangements in place to ensure that pupils for whom reasonable adjustments are made have appropriate risk assessments and associated personalised education plans which are reviewed at least each term?</t>
  </si>
  <si>
    <t>Does the school have arrangements in place to record, monitor, and action following any use of Restrictive Physical Intervention? </t>
  </si>
  <si>
    <t xml:space="preserve">Does the school provide appropriate guidance and support to staff to ensure pupils' safe transition between settings and that each setting has access to information relating to the young person and their specific needs?  </t>
  </si>
  <si>
    <t xml:space="preserve">For guidance, see Ladder of Intervention </t>
  </si>
  <si>
    <t>Does the school have systems in place to ensure that all pupils, including those with SEND, know who they can talk to if they have concerns or wish to report specific incidents (e.g., bullying or harassment)?</t>
  </si>
  <si>
    <t>Gov.uk Guidance Preventing Bullying</t>
  </si>
  <si>
    <t>Does the school have arrangements in place to respond to, record, and analyse types and patterns of prejudice-based hate crimes and incidents, bullying, and harassment, and to use the Local Authority reporting system to do so, and to report hate crimes to the police?</t>
  </si>
  <si>
    <t>Examples of prejudiced based incidents could be, bullying and harassment of pupils or staff because of their protected characteristics</t>
  </si>
  <si>
    <t xml:space="preserve">North Yorkshire Guidelines for Dealing with and Reporting Prejudice-Based Incidents and Hate Crimes in Schools and Settings March 2024 </t>
  </si>
  <si>
    <t>LA reporting system</t>
  </si>
  <si>
    <t>Equality Act 2010: guidance - GOV.UK (www.gov.uk)</t>
  </si>
  <si>
    <t>Public sector equalities duties: Guidance for schools page 11</t>
  </si>
  <si>
    <t>Reporting hate crime</t>
  </si>
  <si>
    <t>Has the school adopted a restorative approach to incidents of bullying and harassment, ensuring the safety of all parties during this process?</t>
  </si>
  <si>
    <t>Ladder of Intervention </t>
  </si>
  <si>
    <t>Are there processes to contact parents on the first day of absence where a reason has not been provided? If absence continues without explanation, what are the next actions?</t>
  </si>
  <si>
    <t>Working together to improve school attendance (applies from 19 August 2024) (publishing.service.gov.uk) </t>
  </si>
  <si>
    <t>Does your school regularly analyse attendance data to identify and address emerging patterns, and implement strategies and action plans for pupils and their families where appropriate?</t>
  </si>
  <si>
    <t>DfE Guidance Children Missing From Education (2016), Annex A</t>
  </si>
  <si>
    <t>DfE Guidance Children Missing From Education (2016), pages 4, 8, 10, and 15 </t>
  </si>
  <si>
    <t>KCSIE 2024, Pages 47 &amp; 85</t>
  </si>
  <si>
    <t>Is the decision-making process for deregistering a child from school rigorous and evidenced?</t>
  </si>
  <si>
    <t>KCSIE 2024,  Paras 46 176 178 - Children who are absent from education</t>
  </si>
  <si>
    <t>Does the school routinely inform the Local Authority when the school/parents de-register their child from the school?</t>
  </si>
  <si>
    <t>DfE Guidance Children Missing From Education (2016), pages 4, 8, 10, and 15</t>
  </si>
  <si>
    <t>Do you monitor the attendance of pupils who are educated offsite?</t>
  </si>
  <si>
    <t> Suspension and Permanent Exclusion from maintained schools, academies and pupil referral units in England, including pupil movement (publishing.service.gov.uk)</t>
  </si>
  <si>
    <t>Alternative Provision Guidance</t>
  </si>
  <si>
    <t>Has a lead for mental health and wellbeing been chosen to oversee how the school supports children and young people?</t>
  </si>
  <si>
    <t>DfE guidance for schools on senior mental health lead roles and responsibilities and training </t>
  </si>
  <si>
    <t xml:space="preserve">Transforming Children and Young People’s Mental Health Provision (2017) </t>
  </si>
  <si>
    <t>Does the school follow the North Yorkshire Council part-time timetable protocol and notify the Local Authority of all pupils on a part-time timetable?</t>
  </si>
  <si>
    <t>School attendance: guidance for schools - GOV.UK (www.gov.uk)</t>
  </si>
  <si>
    <t>Part-Time Timetable Protocol.docx (live.com)</t>
  </si>
  <si>
    <t xml:space="preserve">Does the school make reasonable adjustments to policies and procedures, teaching and learning for pupils with SEND? </t>
  </si>
  <si>
    <t xml:space="preserve">The school should review its policy and associated guidance each year and should quality assure its policy, guidance and procedures against: </t>
  </si>
  <si>
    <t>KCSIE 2024,  </t>
  </si>
  <si>
    <t>Does the school capture the voice of pupils with SEND including those with communication difficulties to inform practice? </t>
  </si>
  <si>
    <t> SEND code of practice: 0 to 25 years - GOV.UK (www.gov.uk)</t>
  </si>
  <si>
    <t xml:space="preserve">Does the school have arrangements in place to report to the CME (Child Missing in Education) Co-ordinator registered pupils who have ceased attending and their destination school is not known after initial inquiries have been made by the school? </t>
  </si>
  <si>
    <t>Children Missing Education | CYPS info (northyorks.gov.uk)</t>
  </si>
  <si>
    <t>Does the school have arrangements in place to report to the CME Co-ordinator pupils who have been offered a place but have not taken it up?</t>
  </si>
  <si>
    <t>Does the school have arrangements in place to hold a pre-decision meeting with parents and any involved professionals at the point a parent is considering EHE (Elective Home Education)?</t>
  </si>
  <si>
    <t>Elective Home Education | CYPSinfo (northyorks.gov.uk)</t>
  </si>
  <si>
    <t>Does the school have written notification from parents that they are Electively Home Educated before removing them from the roll?</t>
  </si>
  <si>
    <t>Does the school complete the Notification to EHE form within 48 hours of a child becoming Electively Home Educated  to ensure the Local Authority are aware?</t>
  </si>
  <si>
    <t>Does the school have arrangements in place to remove barriers for children and young people with medical needs to access appropriate education (full-time to as much as they can manage)?</t>
  </si>
  <si>
    <t>Medical education service | CYPSinfo (northyorks.gov.uk)</t>
  </si>
  <si>
    <t>GOV.UK Supporting pupils with medical conditions at school</t>
  </si>
  <si>
    <t>Does the school refer to the medical education service where a child has been absent for 15 days or more due to a medical need, the school is unable to provide a suitable education, and the child’s medical professional believes a referral is appropriate?</t>
  </si>
  <si>
    <t>Are there procedures to identify, children and young people who may need early help or are at risk of neglect, abuse, grooming, or exploitation including the recording and keeping of records to evidence the safeguarding concerns?</t>
  </si>
  <si>
    <t> KCSIE 2024, Part 1</t>
  </si>
  <si>
    <t>Are staff aware of the signs that children may be at risk of harm within the setting, in the family, or in the wider community in the form of contextual safeguarding and that they can respond appropriately?</t>
  </si>
  <si>
    <t>KCSIE 2024, Part 1. Page 16</t>
  </si>
  <si>
    <t>Contextual Safeguarding Information</t>
  </si>
  <si>
    <t>Are staff identifying children who may benefit from early intervention and support?</t>
  </si>
  <si>
    <t> KCSIE 2024, Paras 6 and 18</t>
  </si>
  <si>
    <t>Is there evidence that the school is aware of the NPCC guidance of when to notify police of safeguarding concerns, and that staff know when to make onward safeguarding referrals to the Children &amp; Families Service in line with the Nort Yorkshire Safeguarding Children Partnership (NYSCP) framework for decision-making - threshold guidance?</t>
  </si>
  <si>
    <t>NYSCP - Framework for Decision Making (safeguardingchildren.co.uk)</t>
  </si>
  <si>
    <t>When to call the Police - Guidance for Schools and Colleges</t>
  </si>
  <si>
    <t>Is the Designated Safeguarding Lead (DSL) aware of children in the setting who are, or maybe, living in a private fostering arrangement?</t>
  </si>
  <si>
    <t>DfE Private Fostering</t>
  </si>
  <si>
    <t>Is there evidence that staff are aware of the legal duties of teachers to report concerns about FGM (Female Genital Mutilation)? </t>
  </si>
  <si>
    <t>KCSIE 2024, Pages 13 and 34</t>
  </si>
  <si>
    <t>FGM mandatory reporting duty for teachers.</t>
  </si>
  <si>
    <t xml:space="preserve">Section 5B of the Female Genital Mutilation Act 2003 (as inserted by section 74 of the Serious Crime Act 2015) </t>
  </si>
  <si>
    <t>Is there evidence that staff are confident about escalating any concerns about children to partner agencies, understand the escalation procedures, and can evidence (where appropriate) that if, after a referral, the child’s situation does not appear to be improving or if procedures have not been followed, they have taken further action?</t>
  </si>
  <si>
    <t>KCSIE 2024, Page 17</t>
  </si>
  <si>
    <t>NYSCP OMG Professional Resolutions</t>
  </si>
  <si>
    <t xml:space="preserve">Are there arrangements in place to ensure that the Designated Safeguarding Lead maintains a list of referrals made to them for safeguarding in the school and those who were subsequently referred to the local authority, along with brief details of the resolution? </t>
  </si>
  <si>
    <t>Ofsted School Inspection Handbook, September 2024, paragraph 113</t>
  </si>
  <si>
    <t>Is there evidence that staff receive regular supervision and/or support from the safeguarding team within the setting and support if they are working directly with children where there are concerns about their safety and welfare?</t>
  </si>
  <si>
    <t>Regular appraisals and supervision are undertaken for all staff.</t>
  </si>
  <si>
    <t>Training needs analysis undertaken with key staff to establish training needs.</t>
  </si>
  <si>
    <t>Are arrangements in place to ensure that the DSL knows which children have a social worker, are known to the Children and Families Service (including Looked After Children and those supported by Early Help), and for those who there are welfare concerns?</t>
  </si>
  <si>
    <t>KCSIE 2024 - Record Keeping</t>
  </si>
  <si>
    <t>Are the principles from “Information sharing: advice for practitioners providing safeguarding services” being followed?</t>
  </si>
  <si>
    <t>Does the governing body ensure that staff have the skills and understanding to keep all children safe, including specific knowledge of factors that could impact vulnerable groups and those who are or have previously been looked after?</t>
  </si>
  <si>
    <t>KCSIE 2024, Part 1</t>
  </si>
  <si>
    <t>Has a Designated Teacher for Looked After Children (LAC) been appointed and have they had appropriate training, relevant qualifications, and experience?</t>
  </si>
  <si>
    <t> KCSIE 2024, Page 51</t>
  </si>
  <si>
    <t xml:space="preserve">Section 20 of the Children and Young Persons Act 2008 sets this requirement for maintained schools. </t>
  </si>
  <si>
    <t>Does the school have processes in place to ensure the Designated Teacher for Looked After Children works with the Virtual School Head?</t>
  </si>
  <si>
    <t> KCSIE 2024, Pages 51, para 193 and 53</t>
  </si>
  <si>
    <r>
      <t>Does your school have a clear attendance/absence policy and strategy that all leaders, staff, pupils, and parents understand and can access, that includes expectations for parents/carers to contact the school when their child is absent, processes for contacting them in the case of</t>
    </r>
    <r>
      <rPr>
        <strike/>
        <sz val="11"/>
        <color theme="1"/>
        <rFont val="Calibri"/>
        <family val="2"/>
        <scheme val="minor"/>
      </rPr>
      <t xml:space="preserve"> </t>
    </r>
    <r>
      <rPr>
        <sz val="11"/>
        <color theme="1"/>
        <rFont val="Calibri"/>
        <family val="2"/>
        <scheme val="minor"/>
      </rPr>
      <t xml:space="preserve">unexplained absences, and further follow-up to ensure safeguarding if required?  </t>
    </r>
  </si>
  <si>
    <t>Are there procedures and are all staff and volunteers aware of what they should do if they have concerns about another staff member? Do these include the following?
- Low Level Concerns (concerns that do not meet the harm threshold)
- Concerns or allegations that do meet the harm threshold.
- Concerns or allegations against the headteacher or proprietor
- How to raise concerns about poor and unsafe practices and where necessary how to implement the school’s whistleblowing procedures?</t>
  </si>
  <si>
    <t>Is there evidence that the Governing Body or Proprietors are aware of their obligations under statutory guidance and that they comply with these duties?
- Human Rights Act 1998, -
- Equality Act 2010 (including the Public Sector Equality Duty)
- SEN Code of Practice
- Children Act
Does the Child Protection (CP) policy reflect that LGBTQ+ children and young people may have additional barriers to speaking out?</t>
  </si>
  <si>
    <t>14</t>
  </si>
  <si>
    <t>15</t>
  </si>
  <si>
    <t>16</t>
  </si>
  <si>
    <t>17</t>
  </si>
  <si>
    <t>18</t>
  </si>
  <si>
    <t>19</t>
  </si>
  <si>
    <t>20</t>
  </si>
  <si>
    <t>Can the setting demonstrate that:
a. education regarding safeguarding issues is appropriately incorporated within the curriculum and considerations made due to religious background, age, stage, experience, and development of pupils (including SEND)?
b. Pupils are encouraged to adopt safe and responsible practices and deal sensibly with risk both on and offline.
c. Awareness is raised among pupils to recognise when they are at risk and how and where to get help and support if they need it.
d. Appropriate online filters and monitoring systems in place?
e. Pupils are supported to understand what constitutes a healthy online and offline relationship.
f. Awareness around radicalisation and extremism is provided for pupils.</t>
  </si>
  <si>
    <t>Yes</t>
  </si>
  <si>
    <t>School Safeguarding Audit 2024/2025</t>
  </si>
  <si>
    <t xml:space="preserve">Does the school have policies and procedures in place outlined in the Early Years Foundation Stage (EYFS) Statutory Framework (2024)? </t>
  </si>
  <si>
    <t xml:space="preserve">Schools do not have to have separate policies for EYFS-age children; however, school policies must reflect the ages and stages of all children.
The EYFS Statutory Framework Section 3 – The safeguarding and welfare requirements detail all necessary steps providers must do to keep children safe and well including safeguarding children including:  
Use of smart devices and technology
Equal Opportunities
Complaints
Administration of Medication
Failing to collect children. 
A child going missing
Key Person
Concerns for children's safety and welfare
Suitable staff
Staff: child ratios
Staff medication being stored securely.
 Staff not being under the influence of alcohol or any other substance which may affect their ability to care for children.
</t>
  </si>
  <si>
    <t>Does the school ensure that children are adequately supervised and that staffing ratios are met?</t>
  </si>
  <si>
    <t xml:space="preserve">Schools must ensure that staffing arrangements are in place to meet the needs of all children and that children are adequately supervised while eating.  Appropriate staff: child ratios must be in place for staff working directly with children and must be relevant to the ages of the children. 
</t>
  </si>
  <si>
    <t xml:space="preserve">Early years foundation stage (EYFS) statutory framework - GOV.UK (www.gov.uk)
</t>
  </si>
  <si>
    <t xml:space="preserve">Statutory framework for the early years foundation stage for group and school providers </t>
  </si>
  <si>
    <t xml:space="preserve">3.64 -3.38 Adequate floor space for EYFS and nursery age group. </t>
  </si>
  <si>
    <t>Statutory framework for the early years foundation stage for group and school providers 
3.64 -3.38 Adequate floor space for EYFS and nursery age group. 
Foundation stage free flow play areas and nursery areas need to be securely fenced with gates that are locked whilst pupils are using the area and of sufficient height to remove the threat of a snatching. It is recommended that the fencing height is at least 1.5 metres high.
Hidden areas which are easily accessible to pupils should be supervised by staff. 
Outdoor play equipment must be supervised at all times when in use, even during breaks and lunchtimes.
EYFS states children should be in the sight or hearing of staff. 
Schools should consider how to deploy staff effectively to keep children safe and also facilitate children’s learning both in indoor and outdoor classrooms. Outdoor classroom should be seen as a learning environment.</t>
  </si>
  <si>
    <t>Have governors/proprietors ensured there are safer recruitment policies in place in accordance with part 3 of Keeping Children Safe in Education (KCSIE) 2024?</t>
  </si>
  <si>
    <t>Do governors/proprietors ensure part 3 of KCSIE (Safer Recruitment) is followed by those involved in recruitment and is at least one member of any interview panel Safer Recruitment trained?</t>
  </si>
  <si>
    <t xml:space="preserve">
Are all mandatory pre-employment checks completed for all staff and jobs offered (including governors and proprietors) conditional upon satisfactory completion of such checks?
Are the dates checked/certificates obtained for the 7 statutory checks (8 for independent schools incl. academy trusts) recorded on the  Single Central Record (SCR) for all staff and appropriate evidence retained on file?
Is the SCR a ‘live’ record, adding and removing individuals as they join/leave?
Have you completed a Risk Assessment for volunteers to determine if an Enhanced Disclosure and Barring Service (DBS) and/or other checks are necessary?</t>
  </si>
  <si>
    <r>
      <t xml:space="preserve">Is there evidence to record that all maintained governors/local governing body (LGB) members have been subject to an Enhanced DBS and S128 check?
</t>
    </r>
    <r>
      <rPr>
        <b/>
        <sz val="11"/>
        <color rgb="FF000000"/>
        <rFont val="Calibri"/>
        <family val="2"/>
        <scheme val="minor"/>
      </rPr>
      <t>Additionally, for independent schools including academy trusts</t>
    </r>
    <r>
      <rPr>
        <sz val="11"/>
        <color rgb="FF000000"/>
        <rFont val="Calibri"/>
        <family val="2"/>
        <scheme val="minor"/>
      </rPr>
      <t>, are proprietors/members and trustees recorded on the SCR including the dates of identity checks, Enhanced DBS, S128 check and further overseas checks as appropriate where they live or have lived overseas?</t>
    </r>
  </si>
  <si>
    <t>KCSIE Part 3 Safer Recruitment</t>
  </si>
  <si>
    <t>KCSIE 2024_Understanding the views of children</t>
  </si>
  <si>
    <t>KCSIE 2024 Annex C, Page 170</t>
  </si>
  <si>
    <t xml:space="preserve">KCSIE 2024, Page 26 </t>
  </si>
  <si>
    <t>KCSIE 2024  Information Sharing and Data Protection</t>
  </si>
  <si>
    <t> KCSIE 2024</t>
  </si>
  <si>
    <t>KCSIE Part 1 and Annex A  and B? </t>
  </si>
  <si>
    <t>Are sensitive safeguarding and CP records kept updated, securely, and only accessible to authorised personnel? Are the records retained for an appropriate duration and forwarded to the next establishment when the pupil moves, as per KCSIE guidelines?</t>
  </si>
  <si>
    <t>KCSIE 2024, Pages 35 – 9</t>
  </si>
  <si>
    <t>KCSIE 2024, Para 106 – 110 Multi-Agency Working</t>
  </si>
  <si>
    <t>KCSIE_Prevent , Page 156</t>
  </si>
  <si>
    <t>KCSIE 2023 Appendix C: Role of the Designated Safeguarding Lead</t>
  </si>
  <si>
    <t>Have all staff (including temporary staff and volunteers) read, agreed, and signed and understood the following on induction?
Child Protection Policy (including Children Absent from Education)?
Pupil Behaviour Policy?
Staff Behaviour Policy?
KCSIE Part 1 and Annex A  and B? 
And know who the DSL and DDSL’s are?
Have the above been reviewed and updated?</t>
  </si>
  <si>
    <r>
      <rPr>
        <b/>
        <sz val="11"/>
        <color rgb="FF000000"/>
        <rFont val="Calibri"/>
        <family val="2"/>
        <scheme val="minor"/>
      </rPr>
      <t>General Safeguarding Culture</t>
    </r>
    <r>
      <rPr>
        <sz val="11"/>
        <color rgb="FF000000"/>
        <rFont val="Calibri"/>
        <family val="2"/>
        <scheme val="minor"/>
      </rPr>
      <t xml:space="preserve">
How do leaders ensure that there is a whole school approach to safeguarding, ensuring that the best interests of the child are central to the schools’ ethos and everyday life?</t>
    </r>
  </si>
  <si>
    <t xml:space="preserve">Para 94 - 95
Are all leaders and staff aware of and demonstrate that safeguarding is everyone’s responsibility?
Is the safeguarding culture set out by the leadership of the setting?
Do all systems, processes and policies operate with the best interest of the child at their heart?
Do you celebrate and draw on instances where the strong culture is evident such as a staff member challenging you professionally, a governor asking a tough question, or a student asking to take a lead in a student voice project or club? </t>
  </si>
  <si>
    <t xml:space="preserve">Who do staff speak to should they not be able to discuss concerns with a Designated Safeguarding Lead (DSL) or Deputy Designated Safeguarding Lead </t>
  </si>
  <si>
    <r>
      <t xml:space="preserve">Pupil  Involvement &amp; Awareness
</t>
    </r>
    <r>
      <rPr>
        <sz val="11"/>
        <color rgb="FF000000"/>
        <rFont val="Calibri"/>
        <family val="2"/>
        <scheme val="minor"/>
      </rPr>
      <t xml:space="preserve">Can pupils talk freely with adults at school if they have a concern and feel reassured that the adult will act on those concerns? Are their wishes and feelings considered? </t>
    </r>
  </si>
  <si>
    <t>Are Governing Bodies, Trustees, Proprietors, management committees and their senior leadership teams, and especially the Designated Safeguarding Lead (DSL), aware of their contribution to local multi-agency working in line with statutory guidance Working Together to Safeguard Children 2023 and there is evidence to support this?</t>
  </si>
  <si>
    <r>
      <t xml:space="preserve">Policy &amp; Procedure
</t>
    </r>
    <r>
      <rPr>
        <sz val="11"/>
        <color rgb="FF000000"/>
        <rFont val="Calibri"/>
        <family val="2"/>
        <scheme val="minor"/>
      </rPr>
      <t>Is there evidence that the school has a personalised and effective child protection policy which describes procedures in accordance with local multi-agency safeguarding arrangements and appropriate safeguarding responses to children who go missing from education.
Are they?
Easily accessible (via website / publicly), easy to understand for the school community and families?
Updated annually?
Provided to all staff on induction?</t>
    </r>
  </si>
  <si>
    <t>And know who the Designated Safeguarding Lead and Deputy Designated Safeguarding Leads are?</t>
  </si>
  <si>
    <t>Are sensitive safeguarding and Child Protection records kept updated, securely, and only accessible to authorised personnel? Are the records retained for an appropriate duration and forwarded to the next establishment when the pupil moves, as per KCSIE guidelines?</t>
  </si>
  <si>
    <t>KCSIE 2024 Paras 66 -67</t>
  </si>
  <si>
    <t>Is there evidence that there is an online safety policy and procedures with oversight provided by the Designated Safeguarding Lead DSL which are regularly reviewed to inform their effectiveness? Does it outline the school’s procedures for reporting, responding, and monitoring online incidents?</t>
  </si>
  <si>
    <r>
      <rPr>
        <b/>
        <sz val="11"/>
        <color theme="1"/>
        <rFont val="Calibri"/>
        <family val="2"/>
        <scheme val="minor"/>
      </rPr>
      <t>Training</t>
    </r>
    <r>
      <rPr>
        <sz val="11"/>
        <color theme="1"/>
        <rFont val="Calibri"/>
        <family val="2"/>
        <scheme val="minor"/>
      </rPr>
      <t xml:space="preserve">
Is there evidence that all staff and volunteers undergo safeguarding and child protection training, (including online safety and filtering and monitoring), to provide them with relevant skills and knowledge to safeguard children effectively which includes an understanding of expectations and applicable roles, at induction, and as required, and is updated at least annually?  </t>
    </r>
  </si>
  <si>
    <t>Is safeguarding training recorded within a central log and reviewed on a regular basis?</t>
  </si>
  <si>
    <t>Training records for staff, governors and proprietors with dates of completion and next review?</t>
  </si>
  <si>
    <t>Child on Child Sexually Harmful Behaviour</t>
  </si>
  <si>
    <t>Do leaders and staff assume that sexual harassment, online sexual abuse and sexual violence are happening in the community, and potentially in the school, even when there are no specific reports, and is there a  whole-school approach to address them?</t>
  </si>
  <si>
    <r>
      <rPr>
        <b/>
        <sz val="11"/>
        <color rgb="FF000000"/>
        <rFont val="Calibri"/>
        <family val="2"/>
        <scheme val="minor"/>
      </rPr>
      <t>Pupil Involvement &amp; Awareness</t>
    </r>
    <r>
      <rPr>
        <sz val="11"/>
        <color rgb="FF000000"/>
        <rFont val="Calibri"/>
        <family val="2"/>
        <scheme val="minor"/>
      </rPr>
      <t xml:space="preserve">
Can pupils talk freely with adults at school if they have a concern and feel reassured that the adult will act on those concerns? Are their wishes and feelings considered? </t>
    </r>
  </si>
  <si>
    <t>Is there a protocol/procedure for responding to sexually harmful behaviour between pupils, and does it make it clear that sexual harassment (including sexual harassment through sexualised language), online sexual abuse and sexual violence are unacceptable and is it taught consistently across the curriculum?</t>
  </si>
  <si>
    <t xml:space="preserve">Addressing Child on Child Abuse - Schools
</t>
  </si>
  <si>
    <t>As above</t>
  </si>
  <si>
    <t>Are there clear leadership and accountable structures in place to meet the school’s statutory duties to prevent children being radicalised to support terrorism?</t>
  </si>
  <si>
    <r>
      <rPr>
        <b/>
        <sz val="11"/>
        <color theme="1"/>
        <rFont val="Calibri"/>
        <family val="2"/>
        <scheme val="minor"/>
      </rPr>
      <t>Prevent</t>
    </r>
    <r>
      <rPr>
        <i/>
        <sz val="11"/>
        <color theme="1"/>
        <rFont val="Calibri"/>
        <family val="2"/>
        <scheme val="minor"/>
      </rPr>
      <t xml:space="preserve">
</t>
    </r>
    <r>
      <rPr>
        <sz val="11"/>
        <color theme="1"/>
        <rFont val="Calibri"/>
        <family val="2"/>
        <scheme val="minor"/>
      </rPr>
      <t>Are there clear leadership and accountable structures in place to meet the school’s statutory duties to prevent children being radicalised to support terrorism?</t>
    </r>
  </si>
  <si>
    <t xml:space="preserve">Has the school completed or reviewed a Prevent risk assessment and shared it with staff and governors? </t>
  </si>
  <si>
    <t>Is there evidence that Governing bodies, proprietors, and their senior leadership teams, especially their DSLs, understand and recognise the pivotal role the setting has and are aware of and follow local multi-agency safeguarding arrangements?</t>
  </si>
  <si>
    <t xml:space="preserve">Is there evidence that governors have ensured that the Department for Education (DfE) filtering and monitoring standards are in place, appropriate and regularly review their effectiveness to safeguard children from potentially harmful and inappropriate online content?   </t>
  </si>
  <si>
    <t>Meeting digital and technology standards in schools and colleges - Filtering and monitoring standards for schools and colleges - Guidance - GOV.UK</t>
  </si>
  <si>
    <t xml:space="preserve">Intimate care of children | NSPCC Learning
</t>
  </si>
  <si>
    <t xml:space="preserve">Do governing bodies or proprietors ensure where they hire or rent out school or college facilities/premises to organisations or individuals (for example to community groups, sports associations, and service providers to run community or extra-curricular activities) that appropriate arrangements are in place to keep children safe? </t>
  </si>
  <si>
    <t>Keeping Children Safe in out of School Settings</t>
  </si>
  <si>
    <t>Have due diligence checks been completed in line with DfE guidance?</t>
  </si>
  <si>
    <t>Is assurance provided that appropriate safeguarding and child protection policies are in place and mechanisms for sharing of information, irrespective of whether the children who attend any of these services or activities are children on the school roll or not.</t>
  </si>
  <si>
    <t>Is there evidence that the school is aware of the NPCC guidance of when to notify police of safeguarding concerns, and that staff know when to make onward safeguarding referrals to the Children &amp; Families Service in line with the North Yorkshire Safeguarding Children Partnership (NYSCP) framework for decision-making - threshold guidance?</t>
  </si>
  <si>
    <t>Is there evidence that staff are aware of the legal duties of teachers to report concerns about Female Genital Mutilation (FGM )? </t>
  </si>
  <si>
    <t xml:space="preserve">Are there arrangements in place to ensure that the DSL  maintains a list of referrals made to them for safeguarding in the school and those who were subsequently referred to the local authority, along with brief details of the resolution? </t>
  </si>
  <si>
    <t>Are there appropriate safeguarding arrangements for pupils in alternative provision, and has the provision been quality assured and listed in the North Yorkshire directory of alternative education providers, with completed safeguarding checks?</t>
  </si>
  <si>
    <t xml:space="preserve">Can the setting demonstrate that:
- education regarding safeguarding issues is appropriately incorporated within the curriculum and considerations made due to religious background, age, stage, experience, and development of pupils including Special Educational Needs and Disabilities (SEND)?
- Pupils are encouraged to adopt safe and responsible practices and deal sensibly with risk both on and offline.
- Awareness is raised among pupils to recognise when they are at risk and how and where to get help and support if they need it.
- Appropriate online filters and monitoring systems in place?
- Pupils are supported to understand what constitutes a healthy online and offline relationship.
- Awareness around radicalisation and extremism is provided for pupils.
</t>
  </si>
  <si>
    <t>Are appropriate Designated Safeguarding Lead (DSL) arrangements in place to address safeguarding concerns for out-of-hours or out-of-term activities?</t>
  </si>
  <si>
    <t>Are measures in place to ensure that pupils remain safe and appropriately supervised during non-structured times of the day or whilst engaged in inside and outside learning?</t>
  </si>
  <si>
    <t>Pedestrian access routes should be kept separate from vehicular routes and there should be clear signage at the entrance. 
In some schools it may be necessary to lock gates at the start and end of each school day to reduce the risk of impact to pedestrians entering or leaving the premises. 
Please note: If you intend to change arrangements for locking car parks please speak to your HandS Advisor.</t>
  </si>
  <si>
    <t xml:space="preserve">The Prevent Duty: Advice for schools and childcare providers. </t>
  </si>
  <si>
    <t>Action Plan</t>
  </si>
  <si>
    <t>1. Safer Recruitment</t>
  </si>
  <si>
    <t>3. Management of Safeguarding</t>
  </si>
  <si>
    <t>4. Safeguarding Children</t>
  </si>
  <si>
    <t>5. Inclusion</t>
  </si>
  <si>
    <t>6. Curriculum</t>
  </si>
  <si>
    <t>7. Early Years</t>
  </si>
  <si>
    <t>8. Educational Visits</t>
  </si>
  <si>
    <t>9. Premises Security</t>
  </si>
  <si>
    <t>10. Premises Health &amp; Safety</t>
  </si>
  <si>
    <t>Is there at least one person with a current paediatric first aid (PFA) certificate must be on the premises and available at all times when children are present and must accompany children on outing?</t>
  </si>
  <si>
    <t>EYFS 3.29 – 3.32</t>
  </si>
  <si>
    <t xml:space="preserve">Food safety - Help for early years providers - GOV.UK (education.gov.uk) food safety guidance </t>
  </si>
  <si>
    <t>Sleeping arrangements 
Are sleeping children frequency checked?</t>
  </si>
  <si>
    <t>Safer eating
Are the EYFS staff aware and implement the safer eating guidance from the Food Standard Agency to reduce the risk of choking in young children?</t>
  </si>
  <si>
    <t>Child to adult ratios and  Early years qualifications 3.35 – 3.50</t>
  </si>
  <si>
    <t>Check early years qualification - GOV.UK</t>
  </si>
  <si>
    <t>Equality Act 2010: advice for schools - GOV.UK</t>
  </si>
  <si>
    <t xml:space="preserve">NYSCP School safeguarding policy </t>
  </si>
  <si>
    <t>Keeping children safe in education - GOV.UK</t>
  </si>
  <si>
    <t>North Yorkshire Virtual School – Learning Homes and Caring Schools | CYPSinfo</t>
  </si>
  <si>
    <t xml:space="preserve"> CYPSinfo NY code of conduct</t>
  </si>
  <si>
    <t>Staffing and employment: advice for schools - GOV.UK</t>
  </si>
  <si>
    <t>Human Resources | CYPSinfo</t>
  </si>
  <si>
    <t>Behaviour in schools - GOV.UK</t>
  </si>
  <si>
    <t>Preventing bullying - GOV.UK</t>
  </si>
  <si>
    <t>Drugs: advice for schools - GOV.UK</t>
  </si>
  <si>
    <t>Equality and diversity - Department for Education - GOV.UK</t>
  </si>
  <si>
    <t>Early Years and Childcare | CYPSinfo</t>
  </si>
  <si>
    <t>Learning Beyond the Classroom | CYPSinfo</t>
  </si>
  <si>
    <t>First aid in schools, early years and colleges - GOV.UK</t>
  </si>
  <si>
    <t>Education for children with health needs who cannot attend school - GOV.UK</t>
  </si>
  <si>
    <t>Medical education service | CYPSinfo</t>
  </si>
  <si>
    <t>Health and safety: responsibilities and duties for schools - GOV.UK</t>
  </si>
  <si>
    <t>Good estate management for schools - Health and safety - Guidance - GOV.UK</t>
  </si>
  <si>
    <t>NYSCP managing allegations</t>
  </si>
  <si>
    <t xml:space="preserve">NYSCP Whistleblowing </t>
  </si>
  <si>
    <t>Developing and implementing a low-level concerns policy</t>
  </si>
  <si>
    <t>Relationships and sex education (RSE) and health education - GOV.UK</t>
  </si>
  <si>
    <t>Teaching online safety in schools - GOV.UK</t>
  </si>
  <si>
    <t>https://www.gov.uk/guidance/meeting-digital-and-technology-standards-in-schools-and-colleges/filtering-and-monitoring-standards-for-schools-and-colleges</t>
  </si>
  <si>
    <t>Searching, screening and confiscation in schools - GOV.UK</t>
  </si>
  <si>
    <t>Sharing nudes and semi-nudes: advice for education settings working with children and young people - GOV.UK</t>
  </si>
  <si>
    <t>Behaviour in Schools - Advice for headteachers and school staff Feb 2024 (publishing.service.gov.uk) - Search</t>
  </si>
  <si>
    <t>Alternative provision - GOV.UK</t>
  </si>
  <si>
    <t>North Yorkshire Alternative Provision | CYPSinfo</t>
  </si>
  <si>
    <t>Data protection in schools - Guidance - GOV.UK</t>
  </si>
  <si>
    <t>Data protection: privacy notice model documents - GOV.UK</t>
  </si>
  <si>
    <t>Working together to improve school attendance - GOV.UK</t>
  </si>
  <si>
    <t>School Attendance | CYPSinfo</t>
  </si>
  <si>
    <t>School complaints procedures: guidance for maintained schools - GOV.UK</t>
  </si>
  <si>
    <t>Early years foundation stage (EYFS) statutory framework - GOV.UK</t>
  </si>
  <si>
    <t>CYPS SEND model policy</t>
  </si>
  <si>
    <t>Special Educational Needs &amp; Disabilities (SEND) and Inclusion | CYPSinfo</t>
  </si>
  <si>
    <t>School suspensions and permanent exclusions - GOV.UK</t>
  </si>
  <si>
    <t>Mental health and behaviour in schools</t>
  </si>
  <si>
    <t>Intimate care of children | NSPCC Learning</t>
  </si>
  <si>
    <t>NYES Health and Safety (HandS) Service | NYES Info</t>
  </si>
  <si>
    <t>Guidance</t>
  </si>
  <si>
    <t xml:space="preserve">Guidance for safer working practice for those working with children and young people in education settings 
</t>
  </si>
  <si>
    <t>EYFS Statutory framework for the early years foundation stage for group and school providers 3.71</t>
  </si>
  <si>
    <t xml:space="preserve">Is there a designated, trained and updated Educational Visits Co-ordinator in post and they attended training within the last three years? </t>
  </si>
  <si>
    <t>School Name</t>
  </si>
  <si>
    <t>Type of school</t>
  </si>
  <si>
    <t>Phase of school</t>
  </si>
  <si>
    <t>Academy or federation Name</t>
  </si>
  <si>
    <t>Number of safer recruitment actions</t>
  </si>
  <si>
    <t>Number of Culture of Safeguarding actions</t>
  </si>
  <si>
    <t>Number of Management of Safeguarding actions</t>
  </si>
  <si>
    <t>Number of Inclusion actions</t>
  </si>
  <si>
    <t>Number of Early Years actions</t>
  </si>
  <si>
    <t>Number of Educational Visits actions</t>
  </si>
  <si>
    <t>Number of Premises Security actions</t>
  </si>
  <si>
    <t>Number of Safeguarding Children actions</t>
  </si>
  <si>
    <t>Number of Curriculum</t>
  </si>
  <si>
    <t>Not Blank</t>
  </si>
  <si>
    <t>Are all mandatory pre-employment checks completed for all staff and jobs offered (including governors and proprietors) conditional upon satisfactory completion of such checks?
Are the dates checked/certificates obtained for the 7 statutory checks (8 for independent schools incl. academy trusts) recorded on the  Single Central Record (SCR) for all staff and appropriate evidence retained on file?
Is the SCR a ‘live’ record, adding and removing individuals as they join/leave?
Have you completed a Risk Assessment for volunteers to determine if an Enhanced Disclosure and Barring Service (DBS) and/or other checks are necessary?</t>
  </si>
  <si>
    <t>Safer Recruitment</t>
  </si>
  <si>
    <t>Culture of Safeguarding</t>
  </si>
  <si>
    <r>
      <rPr>
        <b/>
        <sz val="11"/>
        <color rgb="FF000000"/>
        <rFont val="Calibri"/>
        <family val="2"/>
        <scheme val="minor"/>
      </rPr>
      <t>Designated Safeguarding Lead (DSL)Role</t>
    </r>
    <r>
      <rPr>
        <sz val="11"/>
        <color rgb="FF000000"/>
        <rFont val="Calibri"/>
        <family val="2"/>
        <scheme val="minor"/>
      </rPr>
      <t xml:space="preserve">
Is there is a senior member of the leadership team who has the role DSL explicitly in their job description and has received appropriate (updated) training? Is there evidence that the DSL (s) are effectively fulfilling their role as set out in annex C of KCSIE and that they: 
Manage referrals 
Work with others
Undertake training 
Raise awareness
Manage transfer of the Child Protection (CP) file (including any mid- year transfers) 
Are available for staff to discuss any safeguarding concerns </t>
    </r>
  </si>
  <si>
    <t>Does the DSL act as the main point of contact with the 3 safeguarding partners?
Is there evidence that Governing bodies, proprietors, and their senior leadership teams, especially their DSLs, understand and recognise the pivotal role the setting has and are aware of and follow local multi-agency safeguarding arrangements?</t>
  </si>
  <si>
    <r>
      <rPr>
        <b/>
        <i/>
        <sz val="11"/>
        <color theme="1"/>
        <rFont val="Calibri"/>
        <family val="2"/>
        <scheme val="minor"/>
      </rPr>
      <t>Training</t>
    </r>
    <r>
      <rPr>
        <i/>
        <sz val="11"/>
        <color theme="1"/>
        <rFont val="Calibri"/>
        <family val="2"/>
        <scheme val="minor"/>
      </rPr>
      <t xml:space="preserve">
Is there evidence that all staff and volunteers undergo safeguarding and child protection training, (including online safety and filtering and monitoring), to provide them with relevant skills and knowledge to safeguard children effectively which includes an understanding of expectations and applicable roles, at induction, and as required, and is updated at least annually? </t>
    </r>
  </si>
  <si>
    <r>
      <rPr>
        <b/>
        <i/>
        <sz val="11"/>
        <color theme="1"/>
        <rFont val="Calibri"/>
        <family val="2"/>
        <scheme val="minor"/>
      </rPr>
      <t>Allegations</t>
    </r>
    <r>
      <rPr>
        <i/>
        <sz val="11"/>
        <color theme="1"/>
        <rFont val="Calibri"/>
        <family val="2"/>
        <scheme val="minor"/>
      </rPr>
      <t xml:space="preserve">
Are senior leaders and governors aware of the Local Authority's Designated Officer (LADO) and how to contact/report into that local authority service?</t>
    </r>
  </si>
  <si>
    <r>
      <rPr>
        <b/>
        <sz val="11"/>
        <color theme="1"/>
        <rFont val="Calibri"/>
        <family val="2"/>
        <scheme val="minor"/>
      </rPr>
      <t>Child on Child Sexually Harmful Behaviour</t>
    </r>
    <r>
      <rPr>
        <i/>
        <sz val="11"/>
        <color theme="1"/>
        <rFont val="Calibri"/>
        <family val="2"/>
        <scheme val="minor"/>
      </rPr>
      <t xml:space="preserve">
</t>
    </r>
    <r>
      <rPr>
        <sz val="11"/>
        <color theme="1"/>
        <rFont val="Calibri"/>
        <family val="2"/>
        <scheme val="minor"/>
      </rPr>
      <t>Do leaders and staff assume that sexual harassment, online sexual abuse and sexual violence are happening in the community, and potentially in the school, even when there are no specific reports, and is there a  whole-school approach to address them?</t>
    </r>
  </si>
  <si>
    <t>Safeguarding Children</t>
  </si>
  <si>
    <r>
      <t>Does the school have a clear attendance/absence policy and strategy that all leaders, staff, pupils, and parents understand and can access, that includes expectations for parents/carers to contact the school when their child is absent, processes for contacting them in the case of</t>
    </r>
    <r>
      <rPr>
        <strike/>
        <sz val="11"/>
        <color theme="1"/>
        <rFont val="Calibri"/>
        <family val="2"/>
        <scheme val="minor"/>
      </rPr>
      <t xml:space="preserve"> </t>
    </r>
    <r>
      <rPr>
        <sz val="11"/>
        <color theme="1"/>
        <rFont val="Calibri"/>
        <family val="2"/>
        <scheme val="minor"/>
      </rPr>
      <t xml:space="preserve">unexplained absences, and further follow-up to ensure safeguarding if required?  </t>
    </r>
  </si>
  <si>
    <t xml:space="preserve"> Inclusion</t>
  </si>
  <si>
    <t>Curriculum</t>
  </si>
  <si>
    <t>Early Years</t>
  </si>
  <si>
    <r>
      <rPr>
        <b/>
        <i/>
        <sz val="11"/>
        <rFont val="Calibri"/>
        <family val="2"/>
      </rPr>
      <t xml:space="preserve">Sleeping arrangements </t>
    </r>
    <r>
      <rPr>
        <sz val="11"/>
        <rFont val="Calibri"/>
        <family val="2"/>
      </rPr>
      <t xml:space="preserve">
Are sleeping children frequency checked?</t>
    </r>
  </si>
  <si>
    <r>
      <rPr>
        <b/>
        <i/>
        <sz val="11"/>
        <rFont val="Calibri"/>
        <family val="2"/>
      </rPr>
      <t>Safer eating</t>
    </r>
    <r>
      <rPr>
        <sz val="11"/>
        <rFont val="Calibri"/>
        <family val="2"/>
      </rPr>
      <t xml:space="preserve">
Are the EYFS staff aware and implement the safer eating guidance from the Food Standard Agency to reduce the risk of choking in young children?</t>
    </r>
  </si>
  <si>
    <t>Are robust arrangements in place for receiving and handing over pupils at the start and end of the day, including procedures for registering the arrival and departure of children at other times within the school day?
These arrangements will change as pupils get older and more independent.</t>
  </si>
  <si>
    <t>Premises Security</t>
  </si>
  <si>
    <t>Premises Health and Safety</t>
  </si>
  <si>
    <t>Number of Premises Heath and Safety actions</t>
  </si>
  <si>
    <t>Themes</t>
  </si>
  <si>
    <t>Identified actions:</t>
  </si>
  <si>
    <t>MACE@northyorks.go.uk</t>
  </si>
  <si>
    <t xml:space="preserve">KCSIE 2024 Part 5 p111 - 143
</t>
  </si>
  <si>
    <t>SEND code of practice: 0 to 25 years - GOV.UK (www.gov.uk) from page 91, chapter 6</t>
  </si>
  <si>
    <t>Children Missing Education | CYPSinfo (northyorks.gov.uk)</t>
  </si>
  <si>
    <r>
      <rPr>
        <sz val="11"/>
        <color theme="1"/>
        <rFont val="Calibri"/>
        <family val="2"/>
        <scheme val="minor"/>
      </rPr>
      <t>Link to Outdoor Education Advisers National Guidance Document 3.2a</t>
    </r>
    <r>
      <rPr>
        <u/>
        <sz val="11"/>
        <color theme="10"/>
        <rFont val="Calibri"/>
        <family val="2"/>
        <scheme val="minor"/>
      </rPr>
      <t xml:space="preserve">
Evolve (for subscribing schools)</t>
    </r>
  </si>
  <si>
    <t>2. Culture Of Safeguarding</t>
  </si>
  <si>
    <t>A range ofraining opportunities and further supporting information is available here </t>
  </si>
  <si>
    <t>North Yorkshire’s guidance for schools on developing a Relationships and Sex Education Policy is available here</t>
  </si>
  <si>
    <t>Working Together to Safeguard Children 2023, Para 76</t>
  </si>
  <si>
    <t>CYPS - Children Missing Education
https://cyps.northyorks.gov.uk/children-missing-education</t>
  </si>
  <si>
    <r>
      <rPr>
        <b/>
        <sz val="11"/>
        <color theme="1"/>
        <rFont val="Calibri"/>
        <family val="2"/>
        <scheme val="minor"/>
      </rPr>
      <t>Allegations</t>
    </r>
    <r>
      <rPr>
        <b/>
        <i/>
        <sz val="11"/>
        <color theme="1"/>
        <rFont val="Calibri"/>
        <family val="2"/>
        <scheme val="minor"/>
      </rPr>
      <t xml:space="preserve">
</t>
    </r>
    <r>
      <rPr>
        <sz val="11"/>
        <color theme="1"/>
        <rFont val="Calibri"/>
        <family val="2"/>
        <scheme val="minor"/>
      </rPr>
      <t xml:space="preserve">
Are senior leaders and governors aware of the Local Authority's Designated Officer (LADO) and how to contact/report into that local authority service?</t>
    </r>
  </si>
  <si>
    <r>
      <rPr>
        <b/>
        <sz val="11"/>
        <color theme="1"/>
        <rFont val="Calibri"/>
        <family val="2"/>
        <scheme val="minor"/>
      </rPr>
      <t>Preven</t>
    </r>
    <r>
      <rPr>
        <b/>
        <i/>
        <sz val="11"/>
        <color theme="1"/>
        <rFont val="Calibri"/>
        <family val="2"/>
        <scheme val="minor"/>
      </rPr>
      <t>t</t>
    </r>
  </si>
  <si>
    <t>Number of questions with actions identified for approval and transference to the school development plan</t>
  </si>
  <si>
    <t>EYFS Statutory Framework For Group and School Based Providers</t>
  </si>
  <si>
    <t>EYFS Statutory Framework For Group and School Based Providers 3.69</t>
  </si>
  <si>
    <t>This legislation and accompanying statutory guidance on the role of designated teacher applies to academies through their funding agreements.
https://www.legislation.gov.uk/ukpga/2008/23/contents</t>
  </si>
  <si>
    <r>
      <t xml:space="preserve">The North Yorkshire Safeguarding Children Partnership (NYSCP) School Safeguarding Audit provides all schools within North Yorkshire with a tool to assess their safeguarding arrangements and related practices to ascertain whether that they have adequate arrangements in place to ensure the safeguarding and wellbeing of children and young people. 
All schools (primary, secondary and special), including maintained schools, academies, free, and independent schools are requested to complete the audit, which should be approved by their governing board, trustees and proprietors.  This should be returned to the NYSCP by emailing the completed audit tool in Excel format </t>
    </r>
    <r>
      <rPr>
        <b/>
        <u/>
        <sz val="12"/>
        <color theme="1"/>
        <rFont val="Arial"/>
        <family val="2"/>
      </rPr>
      <t>(please DO NOT convert to PDF)</t>
    </r>
    <r>
      <rPr>
        <sz val="12"/>
        <color theme="1"/>
        <rFont val="Arial"/>
        <family val="2"/>
      </rPr>
      <t xml:space="preserve"> to </t>
    </r>
    <r>
      <rPr>
        <b/>
        <sz val="12"/>
        <color theme="4" tint="-0.249977111117893"/>
        <rFont val="Arial"/>
        <family val="2"/>
      </rPr>
      <t>nyscp@northyorks.gov.uk</t>
    </r>
    <r>
      <rPr>
        <sz val="12"/>
        <color theme="1"/>
        <rFont val="Arial"/>
        <family val="2"/>
      </rPr>
      <t xml:space="preserve"> no later than the close of business on </t>
    </r>
    <r>
      <rPr>
        <b/>
        <sz val="12"/>
        <color theme="1"/>
        <rFont val="Arial"/>
        <family val="2"/>
      </rPr>
      <t>Friday 28th February 2025.</t>
    </r>
    <r>
      <rPr>
        <sz val="12"/>
        <color theme="1"/>
        <rFont val="Arial"/>
        <family val="2"/>
      </rPr>
      <t xml:space="preserve">
Unless a specific category of question is not applicable, all schools are expected to strive to achieve 5 (safeguarding concerns have been addressed).  When identifying a score it is important for each school to consider whether the minimum standards for addressing safeguarding needs have been achieved.  If there is any development work planned or underway, schools should record their level of compliance as level “2”, “3” “4” or “5” as appropriate as per the table below.  
It is not appropriate to state that a requirement is "not applicable" only because the current cohort of children within the school does not fit certain criteria.  If a school believes a requirement is not applicable and selects "1", a full rationale must be provided to explain why the requirement does not apply.  For example, if a school is not aware of any private fostering arrangements it is not appropriate to select "1" (not applicable) because no children currently meet this criteria as arrangements must be in place for when a child is identified to be privately fostered.  Please note, for most requirements the not applicable option has been removed.</t>
    </r>
  </si>
  <si>
    <t>SEND Code of Practice: 0 to 25 years (2015)
https://assets.publishing.service.gov.uk/media/5a7dcb85ed915d2ac884d995/SEND_Code_of_Practice_January_2015.pdf</t>
  </si>
  <si>
    <t xml:space="preserve">NYC recommend schools adopt the Safer Recruitment Consortium guidance for Safer Working Practice. This guidance is intended to ensure that the duty of care towards children and staff is promoted by raising awareness of illegal, unsafe and unwise behaviour. It should assist staff to monitor their own standards and practice. (link below)
</t>
  </si>
  <si>
    <t>https://www.saferrecruitmentconsortium.org/</t>
  </si>
  <si>
    <t xml:space="preserve">Working together to improve school attendance - GOV.UK (www.gov.uk)
 </t>
  </si>
  <si>
    <t xml:space="preserve">Meeting digital and technology standards in schools and colleges - Filtering and monitoring standards for schools and colleges - Guidance - GOV.UK
</t>
  </si>
  <si>
    <t xml:space="preserve">Children missing education - GOV.UK (www.gov.uk)
</t>
  </si>
  <si>
    <t xml:space="preserve">NYSCP Missing from Home and Care Protocol July 2022 (safeguardingchildren.co.uk)
</t>
  </si>
  <si>
    <r>
      <rPr>
        <b/>
        <sz val="11"/>
        <color theme="1"/>
        <rFont val="Calibri"/>
        <family val="2"/>
        <scheme val="minor"/>
      </rPr>
      <t>Designated Safeguarding Lead (DSL) Role</t>
    </r>
    <r>
      <rPr>
        <sz val="11"/>
        <color theme="1"/>
        <rFont val="Calibri"/>
        <family val="2"/>
        <scheme val="minor"/>
      </rPr>
      <t xml:space="preserve">
Is there is a senior member of the leadership team who has the role DSL explicitly in their job description and has received appropriate (updated) training? Is there evidence that the DSL (s) are effectively fulfilling their role as set out in annex C of KCSIE and that they: 
Manage referrals 
Work with others
Undertake training 
Raise awareness
Manage transfer of the Child Protection (CP) file (including any mid- year transfers) 
Are available for staff to discuss any safeguarding concerns </t>
    </r>
  </si>
  <si>
    <t>The Restorative Justice Council includes best practice guidance for practitioners (2011)</t>
  </si>
  <si>
    <t xml:space="preserve">SEND Mainstream guidance (2017) 
</t>
  </si>
  <si>
    <t xml:space="preserve">
As cited in DfE Guidance on Preventing Bullying (bottom of page 16)</t>
  </si>
  <si>
    <t>11 -  Policy List</t>
  </si>
  <si>
    <t xml:space="preserve">Emergencies and Health &amp; Safety | CYPSinfo
</t>
  </si>
  <si>
    <t>Common Myths NYSCP Website_One Minute guide_OMG _Information Sharing</t>
  </si>
  <si>
    <t>Norton CP School</t>
  </si>
  <si>
    <t>Grove Street, Norton YO17 9BG</t>
  </si>
  <si>
    <t>Maintained</t>
  </si>
  <si>
    <t>Primary</t>
  </si>
  <si>
    <t>Liz Parker</t>
  </si>
  <si>
    <t>headteacher@norton-pri.n-yorks.sch.uk</t>
  </si>
  <si>
    <t>Mrs Shannon Roberts</t>
  </si>
  <si>
    <t>sroberts@norton-pri.n-yorks.sch.uk</t>
  </si>
  <si>
    <t xml:space="preserve">  All policies and guidelines are in place and followed.</t>
  </si>
  <si>
    <t>SCR is completed according to best practice and has been checked by Governors in the last 6 months.  It is a live document that is updated as needed.</t>
  </si>
  <si>
    <t>Safer Recruitment training has been completed by the Head, Business Manager and Deputy Head.  Chair of Governors is also booked on acourse</t>
  </si>
  <si>
    <t>Completedd when required though we rarely use Supply staff.</t>
  </si>
  <si>
    <t>Evidence on file</t>
  </si>
  <si>
    <t>All volunteers are on the SCR.  We do online searches for any shortlisted candidates.  We are particulalry vigiliant about gaps in work to make sur ethey are fully explained and evidenced.  We complete all recommended checks and Governors monitor and check the SCR every 6 months.  We record dates of training and compliance of reading KCSIE by all staff and Governors.</t>
  </si>
  <si>
    <t>Strong culture of safeguarding throughout the school as verified by Ofsted in October 2022.  All staff are aware of their responsibilities and there are Safeguarding noticeboards in the staffrooms and main entrances.</t>
  </si>
  <si>
    <t>All staff are trained in how to use CPOMs and will record any concerns they have or information they receive about a child or family so that the Safeguarding Lead is made  aware.  Our Mental Health Lead also updates information on CPOMs when she meets with children or parnets so that it forms part of the whole picture for the child.</t>
  </si>
  <si>
    <t>All staff know how to contact DSL 24/7 and on the back of their staff badges is the direct number for Social Care should they need to pass information on.</t>
  </si>
  <si>
    <t>All staff are vigilant at monitoring childen and any family members we regularly have contact with.</t>
  </si>
  <si>
    <t>Supervision time is given to those adults that deal with disclosures regularly - mainly Headteacher.</t>
  </si>
  <si>
    <t>Positive relationships between children and staff give children the confidence to speak out should they need to.</t>
  </si>
  <si>
    <t>Parentview and other surveys verify this.</t>
  </si>
  <si>
    <t>Children have access to a Worry Button on our website when they are not in school.  This gives direct access to Headteacher if they are worried about something.  Headteacher will then go and speak to them on the next working day.  If urgent Headteacher will make contact with the parent - eg: a Y6 used the Worry Button to say she had received and inappropriate message an d images on her phone, she did not know the person.  HT then contacted Mum to take appropriate action to safeguard and inform the police.  Classrooms have boxes where children can put worries in.  We also do regular mental health surveys to see how children are feeling and follow up with any low scored from that with our Mental Health Lead.</t>
  </si>
  <si>
    <t>AS above</t>
  </si>
  <si>
    <t>Nominated Safeguarding Governor. HT is DSL and Deputy Head is Deputy DSL</t>
  </si>
  <si>
    <t>All read appropriate parts of KCSIE24 and complete online courses for safeguarding if they are the nominated Governor.</t>
  </si>
  <si>
    <t>DSL keeps a record of how many hours are spent in Multi-Agency Meetings per year and this is shared with Governors as part of the Safeguarding Report to Governors.</t>
  </si>
  <si>
    <t>Staff have received training on GDPR and Responsibilities to Safeguard all children.  They have reminders up on the safeguarding board in the staffrooms.</t>
  </si>
  <si>
    <t>Headteacher is the DSL  Deputy is the Deputy DSL</t>
  </si>
  <si>
    <t>NYCC's policy is on website - personalised to the school</t>
  </si>
  <si>
    <t>On website and issued when staff join.  Signed to say they have read it.  Will reissue each Septemebr for all staff to make sure it is fresh intheir minds.</t>
  </si>
  <si>
    <t>Safer Working Practice is issued to new starters and all staff each September.  Copies are also on the Safeguarding Boards in staffrooms.</t>
  </si>
  <si>
    <t>CPOMs tracks concerns and regular training revisits protocols and importance of following procedures for the benefit of children and families.</t>
  </si>
  <si>
    <t>Records of meetings attended and reports written</t>
  </si>
  <si>
    <t>Securely kept electronically on CPOMs and in F drive in case next school does not have CPOMs</t>
  </si>
  <si>
    <t>In polices and on website</t>
  </si>
  <si>
    <t>Smoothwall is in place and sends daily notifications to Headteacher and IT Lead to monitor breaches of online safety.  HT has completed Smoothwall CPD for filtering and monitoring.Oct 24</t>
  </si>
  <si>
    <t>Lettings Policy and Safeguarding Policy</t>
  </si>
  <si>
    <t>Policy available and adhered to</t>
  </si>
  <si>
    <t>Annual training with a register and any new updates are distributed in briefings.</t>
  </si>
  <si>
    <t>SAM People and online registers</t>
  </si>
  <si>
    <t>Policy issued when they commence work and available on website.</t>
  </si>
  <si>
    <t>Individual Safety Plans and Risk Assessments written to keep all children safe.  Incidents recorded on CPOMs under Peer on Peer and appropriate referrals to police and social care completed when necessary.</t>
  </si>
  <si>
    <t>CPOMs</t>
  </si>
  <si>
    <t>Headteacher Liz Parker</t>
  </si>
  <si>
    <t>PEP meetings</t>
  </si>
  <si>
    <t>NYCC Policy adopted</t>
  </si>
  <si>
    <t>Done through monitoring behaviour and body language /emotions for non-verbal</t>
  </si>
  <si>
    <t>Meet in person to discuss.  Then offer appropriate support for a smooth transition. Open door policy for them to return.</t>
  </si>
  <si>
    <t>NSPCC and Speak Out resources used.</t>
  </si>
  <si>
    <t>On website</t>
  </si>
  <si>
    <t>Policies for PSHE and Mental Health are in place</t>
  </si>
  <si>
    <t>All staff are trained as Visit Leaders</t>
  </si>
  <si>
    <t>Guidance Ratios followed for all activities / trips</t>
  </si>
  <si>
    <t>Mobile contact for DSL and DSL has parent contacts</t>
  </si>
  <si>
    <t>Mag Locks and gates</t>
  </si>
  <si>
    <t>Gates not open at pick up times</t>
  </si>
  <si>
    <t>Gates to prevent access during timetabled movement times</t>
  </si>
  <si>
    <t>Adults supervise at all times</t>
  </si>
  <si>
    <t>Electronic system for other times in the day.  Teachers hand pupils ove rot parents at the end of the day.</t>
  </si>
  <si>
    <t xml:space="preserve">Camera and anti-climb paint.  </t>
  </si>
  <si>
    <t>Work together as needed.</t>
  </si>
  <si>
    <t>Every Autumn Term</t>
  </si>
  <si>
    <t>Lone Working Policy</t>
  </si>
  <si>
    <t xml:space="preserve">Recently a Year 3  boy elected to be home schooled and the expected procedures were followed. Meeting followed by written confirmation and EHE form to NYC </t>
  </si>
  <si>
    <t>completed November 24</t>
  </si>
  <si>
    <t>Ratified and distrinuted to staff and Governors. 
Signed to say read</t>
  </si>
  <si>
    <t>Jan 2 4</t>
  </si>
  <si>
    <t>LP Regustered for MACE and attended the meeting on January 9th 2025.  All future dates in diary.</t>
  </si>
  <si>
    <t>Procedure</t>
  </si>
  <si>
    <t xml:space="preserve">Procedure </t>
  </si>
  <si>
    <t>Mag locks on all external doors. Signing in system on both sites</t>
  </si>
  <si>
    <t>Sasrah Bates</t>
  </si>
  <si>
    <t>Follow the current Early Years Framework 2024</t>
  </si>
  <si>
    <t>All staff have completed the training</t>
  </si>
  <si>
    <t xml:space="preserve">Folders kept securely.  CPOMs used for recording </t>
  </si>
  <si>
    <t>Acceptable Use Policy and Child Protection Policy. Whistle Blowing Policy all staff are regularly reminded about use of technology and websites.</t>
  </si>
  <si>
    <t>Children and staff already following Lockdown procedures and Fire Drills.  Emergency Bags in place and an Emergency Team.</t>
  </si>
  <si>
    <t>Yes  SLT have regular</t>
  </si>
  <si>
    <t>Clear focus and emphasis that -It Could Happen here.</t>
  </si>
  <si>
    <t>All staff trained in Prevent and ACT  Recorded on SAM People</t>
  </si>
  <si>
    <t>Staff trained and aware of responsibility to pass on concerns quickly.</t>
  </si>
  <si>
    <t>Training completed and risk assessment completed</t>
  </si>
  <si>
    <t>Completed</t>
  </si>
  <si>
    <t>All staff are trained and aware of signs of abuse.  Staffrooms have safeguarding boards to remind about key information.</t>
  </si>
  <si>
    <t>From training and regular inputs.  Also staff boards and badges.</t>
  </si>
  <si>
    <t>All concerns put on CPOMs</t>
  </si>
  <si>
    <t>SLT aware and staff know when it is their responsibility to call the police.</t>
  </si>
  <si>
    <t>Recorded on SIMs when we are made aware.</t>
  </si>
  <si>
    <t>Staff are aware of their legal obligation to report FGM to the police.</t>
  </si>
  <si>
    <t>DSL has appealed against a CSC decision to the LADO previously when there was a concern for the safety of children in the school.  They were then put on a CP Plan and later removed from Mum and Sted-Dad's care.</t>
  </si>
  <si>
    <t>This is in place when staff other than the HT deal with difficult cases - Deputy DSL and Well-Being Lead are currently the only other staff members who may deal with difficult cases - but not doing at the moment.  HT would give Supervision if they were.</t>
  </si>
  <si>
    <t>Where there is a Social Worker we are aware, but Early Help do not always inform us of who they are working with.  We know that sometimes the parent does not give permission to speak to school which can make it difficult.  More recently, Early Help have been informing us of their involvement.</t>
  </si>
  <si>
    <t>DSL works closely with other agencies to protect children through sharing information.</t>
  </si>
  <si>
    <t>Safeguarding Governor meets with the HT / DSL to check procedures in school.  Recently audited by NYCC for Safeguarding.  Ofsted 22 felt Safeguarding was strong in the school.</t>
  </si>
  <si>
    <t>Yes they are aware of the guidance it is distributed to them.</t>
  </si>
  <si>
    <t>Part of the Child Protection Policy .</t>
  </si>
  <si>
    <t>Appropriate policies are in place and regularly reviewed. Reports shared with Governors and monitoring visits completed by Govs.</t>
  </si>
  <si>
    <t>SENDCo does this.</t>
  </si>
  <si>
    <t>Recorded incidents and training is repeated regularly to ensure the school follows Best Practice  and keeps everyone safe.</t>
  </si>
  <si>
    <t>This is done when Alternative Provision is used to manage a pupil.  This is not usual practice for the school.</t>
  </si>
  <si>
    <t>Regular well-being surveys.  Worry Button on website. Strong pastoral culture within the school so that children have good relationships with the adults around them.</t>
  </si>
  <si>
    <t>CPOMs records incidents and reports can be pulled from there to identify any patterns or concerns which need to be addressed.</t>
  </si>
  <si>
    <t>Restorative Practice is part of our behaviour Management and Anti-Bullying Policy.  We have Thrive trained practitioners in school so it is very much part of our ethos.</t>
  </si>
  <si>
    <t>Attendance is managed well and families encouraged to come to school.  Last year we were above National averages for attendance.  Parents are met with where attendance is poor and fined for term time holidays.</t>
  </si>
  <si>
    <t>Half termly monitoring.  Letters written to make parents aware of poor attendance and meetings set up to support parents in getting children to school.  Weekly emails sent to make parents aware of late arrivals to school and how many minutes of learning have been lost.</t>
  </si>
  <si>
    <t>We do not regularly use Alternative Provision but when we do the necessary Safeguarding Practice is followed.</t>
  </si>
  <si>
    <t>Only use the NYCC hub's alternative provision provider.</t>
  </si>
  <si>
    <t>Missing in Education Procedures followed.  Follow on schools contacted.  Where a parent elects to Home Educate the NYCC procedures are followed. Written and electonic evidence kept.</t>
  </si>
  <si>
    <t>DFE Guidance followed and contact made with Admissions quickly to follow up on where a child has moved to.</t>
  </si>
  <si>
    <t>Dsaily checks on attendance are made if a child is Permanently Excluded and educated elsewhere.  NYCC provision used.</t>
  </si>
  <si>
    <t>Julia Ellis is the Well-Being Lead for the school.  She managers Mental First Aiders and organises regular well-being surveys for pupils.  We are also part of a NHS Well-being project to support our pupils which has identified Well-Being Ambassadors.  NHS staff are aroujnd to talk to parents on Parent Evenings.</t>
  </si>
  <si>
    <t>We do not currently have part-time pupils but would follow the DFE guidance if we did.</t>
  </si>
  <si>
    <t>Our SEND provision is excellent and we are now a Targeted Mainstream Provision for pupils with Communication and Language difficulties.  We also run a Den for children who cannot yet access the National Curriculum and are still working on the Engagement Model for their learning and progress.</t>
  </si>
  <si>
    <t>Reported to NYCC.  Contacts made with schools to confirm children are attending.</t>
  </si>
  <si>
    <t>Attendance Manager and Headteacher oversee this process.</t>
  </si>
  <si>
    <t>Yes kept on file.</t>
  </si>
  <si>
    <t>Policy in place to support children with medical needs and any training given to support adults to deal with medical needs.  Care plans reviewed annually.</t>
  </si>
  <si>
    <t>Where a child is unable to attend school for medical reasons then a referral to the Medical Education Service is made.  School also works closely with hospitals that are providing care for children.</t>
  </si>
  <si>
    <t>Updated to include Vaping.  New signs put around the sites to make adults aware that Vaping / smoking is unacceptable on the premises.</t>
  </si>
  <si>
    <t>No routine sleeping arrangement.  If a child is poorly and sleeps they are with an adult until they are picked up to go home.</t>
  </si>
  <si>
    <t>Yes - we currently have 5 staff trained with Paediatric First Aid and all other teaching staff have Basic First Aid.  There are 5 staff with the First Aid at Work more detailed training.</t>
  </si>
  <si>
    <t>Governors attend the Health and Safety Walk Round and follow up with the recommendations.  H &amp; S Governor checks that recommendations are actioned if possible.</t>
  </si>
  <si>
    <t>School follows the HANDS procedures for Risk assessments</t>
  </si>
  <si>
    <t>NYCC do a Fire Inspection and provide  areport for recommendations to be actioned.</t>
  </si>
  <si>
    <t>Files in place with site team.</t>
  </si>
  <si>
    <t>Compliant with all checks that are required.  Checks evidenced on system.</t>
  </si>
  <si>
    <t>School employs its own cleaners, caterers and caretaking staff.  They provide a good service and meet the needs of the school without being restricted by protocol.  Caretakers are highly skilled and can manage most routine maintenance.</t>
  </si>
  <si>
    <t>In Place</t>
  </si>
  <si>
    <t>Guidance in place and vast majority of staff are trained to deliver First Aid competently.</t>
  </si>
  <si>
    <t>Procedures are given as part of signing in process.  Staff and children practise fire drills termly.</t>
  </si>
  <si>
    <t>Is this required</t>
  </si>
  <si>
    <t>completed</t>
  </si>
  <si>
    <t>Section complete</t>
  </si>
  <si>
    <t>Headteacher</t>
  </si>
  <si>
    <t>01653 692104</t>
  </si>
  <si>
    <t>31st January 2025</t>
  </si>
  <si>
    <t>13th February 2025</t>
  </si>
  <si>
    <t>6th February 2025</t>
  </si>
  <si>
    <t>20th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</si>
</sst>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0"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0"/>
      <name val="Arial"/>
      <family val="2"/>
    </font>
    <font>
      <b/>
      <sz val="12"/>
      <color theme="1"/>
      <name val="Arial"/>
      <family val="2"/>
    </font>
    <font>
      <b/>
      <sz val="16"/>
      <color theme="1"/>
      <name val="Arial"/>
      <family val="2"/>
    </font>
    <font>
      <sz val="10"/>
      <color theme="1"/>
      <name val="Arial"/>
      <family val="2"/>
    </font>
    <font>
      <b/>
      <sz val="10"/>
      <color theme="1"/>
      <name val="Arial"/>
      <family val="2"/>
    </font>
    <font>
      <u/>
      <sz val="12"/>
      <color theme="10"/>
      <name val="Arial"/>
      <family val="2"/>
    </font>
    <font>
      <b/>
      <sz val="14"/>
      <color theme="0"/>
      <name val="Arial"/>
      <family val="2"/>
    </font>
    <font>
      <b/>
      <sz val="20"/>
      <color theme="0"/>
      <name val="Arial"/>
      <family val="2"/>
    </font>
    <font>
      <b/>
      <sz val="18"/>
      <color theme="1"/>
      <name val="Arial"/>
      <family val="2"/>
    </font>
    <font>
      <sz val="16"/>
      <color theme="1"/>
      <name val="Arial"/>
      <family val="2"/>
    </font>
    <font>
      <b/>
      <sz val="12"/>
      <color theme="9" tint="0.79998168889431442"/>
      <name val="Arial"/>
      <family val="2"/>
    </font>
    <font>
      <b/>
      <sz val="9"/>
      <color theme="1"/>
      <name val="Arial"/>
      <family val="2"/>
    </font>
    <font>
      <b/>
      <sz val="10"/>
      <color theme="0"/>
      <name val="Arial"/>
      <family val="2"/>
    </font>
    <font>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scheme val="minor"/>
    </font>
    <font>
      <u/>
      <sz val="11"/>
      <color theme="10"/>
      <name val="Calibri"/>
      <family val="2"/>
      <scheme val="minor"/>
    </font>
    <font>
      <i/>
      <u/>
      <sz val="10"/>
      <color theme="0"/>
      <name val="Calibri"/>
      <family val="2"/>
      <scheme val="minor"/>
    </font>
    <font>
      <b/>
      <sz val="20"/>
      <color theme="0"/>
      <name val="Calibri"/>
      <family val="2"/>
      <scheme val="minor"/>
    </font>
    <font>
      <sz val="10"/>
      <color theme="0"/>
      <name val="Calibri"/>
      <family val="2"/>
      <scheme val="minor"/>
    </font>
    <font>
      <sz val="12"/>
      <color theme="0"/>
      <name val="Calibri"/>
      <family val="2"/>
      <scheme val="minor"/>
    </font>
    <font>
      <i/>
      <sz val="11"/>
      <color theme="1"/>
      <name val="Calibri"/>
      <family val="2"/>
      <scheme val="minor"/>
    </font>
    <font>
      <sz val="11"/>
      <name val="Calibri"/>
      <family val="2"/>
      <scheme val="minor"/>
    </font>
    <font>
      <i/>
      <sz val="11"/>
      <color rgb="FF0563C1"/>
      <name val="Calibri"/>
      <family val="2"/>
      <scheme val="minor"/>
    </font>
    <font>
      <b/>
      <i/>
      <sz val="11"/>
      <color theme="1"/>
      <name val="Calibri"/>
      <family val="2"/>
      <scheme val="minor"/>
    </font>
    <font>
      <strike/>
      <sz val="11"/>
      <color theme="1"/>
      <name val="Calibri"/>
      <family val="2"/>
      <scheme val="minor"/>
    </font>
    <font>
      <b/>
      <sz val="20"/>
      <color theme="1"/>
      <name val="Arial"/>
      <family val="2"/>
    </font>
    <font>
      <sz val="11"/>
      <color theme="1"/>
      <name val="Calibri"/>
      <family val="2"/>
    </font>
    <font>
      <b/>
      <sz val="12"/>
      <color theme="0"/>
      <name val="Calibri"/>
      <family val="2"/>
      <scheme val="minor"/>
    </font>
    <font>
      <b/>
      <u/>
      <sz val="12"/>
      <color theme="0"/>
      <name val="Calibri"/>
      <family val="2"/>
      <scheme val="minor"/>
    </font>
    <font>
      <b/>
      <sz val="12"/>
      <color theme="1"/>
      <name val="Calibri"/>
      <family val="2"/>
      <scheme val="minor"/>
    </font>
    <font>
      <b/>
      <u/>
      <sz val="12"/>
      <color theme="1"/>
      <name val="Arial"/>
      <family val="2"/>
    </font>
    <font>
      <b/>
      <sz val="12"/>
      <color theme="4" tint="-0.249977111117893"/>
      <name val="Arial"/>
      <family val="2"/>
    </font>
    <font>
      <b/>
      <sz val="16"/>
      <name val="Arial"/>
      <family val="2"/>
    </font>
    <font>
      <sz val="16"/>
      <name val="Arial"/>
      <family val="2"/>
    </font>
    <font>
      <sz val="11"/>
      <color rgb="FF000000"/>
      <name val="Calibri"/>
      <family val="2"/>
    </font>
    <font>
      <sz val="11"/>
      <name val="Calibri"/>
      <family val="2"/>
    </font>
    <font>
      <b/>
      <sz val="11"/>
      <color theme="1"/>
      <name val="Calibri"/>
      <family val="2"/>
    </font>
    <font>
      <b/>
      <sz val="11"/>
      <color rgb="FF0563C1"/>
      <name val="Calibri"/>
      <family val="2"/>
    </font>
    <font>
      <b/>
      <sz val="18"/>
      <color theme="1"/>
      <name val="Calibri"/>
      <family val="2"/>
      <scheme val="minor"/>
    </font>
    <font>
      <b/>
      <sz val="18"/>
      <color rgb="FF000000"/>
      <name val="Calibri"/>
      <family val="2"/>
      <scheme val="minor"/>
    </font>
    <font>
      <sz val="18"/>
      <color rgb="FF000000"/>
      <name val="Calibri"/>
      <family val="2"/>
      <scheme val="minor"/>
    </font>
    <font>
      <b/>
      <strike/>
      <sz val="18"/>
      <color rgb="FF000000"/>
      <name val="Calibri"/>
      <family val="2"/>
      <scheme val="minor"/>
    </font>
    <font>
      <b/>
      <i/>
      <sz val="11"/>
      <name val="Calibri"/>
      <family val="2"/>
    </font>
    <font>
      <b/>
      <sz val="16"/>
      <color theme="4"/>
      <name val="Arial"/>
      <family val="2"/>
    </font>
    <font>
      <b/>
      <sz val="18"/>
      <name val="Calibri"/>
      <family val="2"/>
      <scheme val="minor"/>
    </font>
    <font>
      <b/>
      <sz val="16"/>
      <color rgb="FF000000"/>
      <name val="Arial"/>
      <family val="2"/>
    </font>
  </fonts>
  <fills count="3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7"/>
        <bgColor indexed="64"/>
      </patternFill>
    </fill>
    <fill>
      <patternFill patternType="solid">
        <fgColor rgb="FF00B0F0"/>
        <bgColor indexed="64"/>
      </patternFill>
    </fill>
    <fill>
      <patternFill patternType="solid">
        <fgColor rgb="FF7030A0"/>
        <bgColor indexed="64"/>
      </patternFill>
    </fill>
    <fill>
      <patternFill patternType="solid">
        <fgColor rgb="FF00B050"/>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
      <patternFill patternType="solid">
        <fgColor theme="0" tint="-4.9989318521683403E-2"/>
        <bgColor indexed="64"/>
      </patternFill>
    </fill>
    <fill>
      <patternFill patternType="solid">
        <fgColor rgb="FFFFD9D9"/>
        <bgColor indexed="64"/>
      </patternFill>
    </fill>
    <fill>
      <patternFill patternType="solid">
        <fgColor rgb="FFFFF7F7"/>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rgb="FFBA38B1"/>
        <bgColor indexed="64"/>
      </patternFill>
    </fill>
    <fill>
      <patternFill patternType="solid">
        <fgColor rgb="FFFF660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5"/>
        <bgColor indexed="64"/>
      </patternFill>
    </fill>
    <fill>
      <patternFill patternType="solid">
        <fgColor theme="5" tint="0.79998168889431442"/>
        <bgColor indexed="64"/>
      </patternFill>
    </fill>
    <fill>
      <patternFill patternType="solid">
        <fgColor theme="8"/>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9"/>
        <bgColor indexed="64"/>
      </patternFill>
    </fill>
    <fill>
      <patternFill patternType="solid">
        <fgColor rgb="FF0070C0"/>
        <bgColor indexed="64"/>
      </patternFill>
    </fill>
    <fill>
      <patternFill patternType="solid">
        <fgColor rgb="FFFF9933"/>
        <bgColor indexed="64"/>
      </patternFill>
    </fill>
    <fill>
      <patternFill patternType="solid">
        <fgColor rgb="FF99FF99"/>
        <bgColor indexed="64"/>
      </patternFill>
    </fill>
    <fill>
      <patternFill patternType="solid">
        <fgColor theme="4" tint="0.59999389629810485"/>
        <bgColor indexed="64"/>
      </patternFill>
    </fill>
    <fill>
      <patternFill patternType="solid">
        <fgColor rgb="FFFF00FF"/>
        <bgColor indexed="64"/>
      </patternFill>
    </fill>
    <fill>
      <patternFill patternType="solid">
        <fgColor rgb="FF66CCFF"/>
        <bgColor indexed="64"/>
      </patternFill>
    </fill>
    <fill>
      <patternFill patternType="solid">
        <fgColor theme="6" tint="0.79998168889431442"/>
        <bgColor indexed="64"/>
      </patternFill>
    </fill>
    <fill>
      <patternFill patternType="solid">
        <fgColor theme="9" tint="0.39997558519241921"/>
        <bgColor indexed="64"/>
      </patternFill>
    </fill>
  </fills>
  <borders count="24">
    <border>
      <left/>
      <right/>
      <top/>
      <bottom/>
      <diagonal/>
    </border>
    <border>
      <left style="medium">
        <color rgb="FF1F497D"/>
      </left>
      <right style="medium">
        <color rgb="FF1F497D"/>
      </right>
      <top style="medium">
        <color rgb="FF1F497D"/>
      </top>
      <bottom style="medium">
        <color rgb="FF1F497D"/>
      </bottom>
      <diagonal/>
    </border>
    <border>
      <left/>
      <right style="medium">
        <color rgb="FF1F497D"/>
      </right>
      <top style="medium">
        <color rgb="FF1F497D"/>
      </top>
      <bottom style="medium">
        <color rgb="FF1F497D"/>
      </bottom>
      <diagonal/>
    </border>
    <border>
      <left style="medium">
        <color rgb="FF1F497D"/>
      </left>
      <right style="medium">
        <color rgb="FF1F497D"/>
      </right>
      <top/>
      <bottom style="medium">
        <color rgb="FF1F497D"/>
      </bottom>
      <diagonal/>
    </border>
    <border>
      <left/>
      <right style="medium">
        <color rgb="FF1F497D"/>
      </right>
      <top/>
      <bottom style="medium">
        <color rgb="FF1F497D"/>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theme="2"/>
      </bottom>
      <diagonal/>
    </border>
    <border>
      <left style="thin">
        <color indexed="64"/>
      </left>
      <right style="thin">
        <color indexed="64"/>
      </right>
      <top style="thin">
        <color theme="2"/>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auto="1"/>
      </left>
      <right/>
      <top style="thin">
        <color auto="1"/>
      </top>
      <bottom style="thin">
        <color theme="2" tint="-9.9948118533890809E-2"/>
      </bottom>
      <diagonal/>
    </border>
    <border>
      <left/>
      <right/>
      <top/>
      <bottom style="thin">
        <color theme="2"/>
      </bottom>
      <diagonal/>
    </border>
  </borders>
  <cellStyleXfs count="2">
    <xf numFmtId="0" fontId="0" fillId="0" borderId="0"/>
    <xf numFmtId="0" fontId="17" fillId="0" borderId="0" applyNumberFormat="0" applyFill="0" applyBorder="0" applyAlignment="0" applyProtection="0"/>
  </cellStyleXfs>
  <cellXfs count="694">
    <xf numFmtId="0" fontId="0" fillId="0" borderId="0" xfId="0"/>
    <xf numFmtId="0" fontId="16" fillId="2" borderId="7" xfId="0" applyFont="1" applyFill="1" applyBorder="1" applyAlignment="1">
      <alignment vertical="center" wrapText="1"/>
    </xf>
    <xf numFmtId="0" fontId="0" fillId="0" borderId="7" xfId="0" applyBorder="1" applyAlignment="1" applyProtection="1">
      <alignment horizontal="left" vertical="center" wrapText="1"/>
      <protection locked="0"/>
    </xf>
    <xf numFmtId="0" fontId="0" fillId="0" borderId="7" xfId="0" applyBorder="1" applyAlignment="1" applyProtection="1">
      <alignment horizontal="left" vertical="center"/>
      <protection locked="0"/>
    </xf>
    <xf numFmtId="0" fontId="16" fillId="0" borderId="0" xfId="0" applyFont="1" applyAlignment="1">
      <alignment vertical="center" wrapText="1"/>
    </xf>
    <xf numFmtId="0" fontId="13" fillId="0" borderId="7" xfId="0" applyFont="1" applyBorder="1"/>
    <xf numFmtId="0" fontId="13" fillId="0" borderId="0" xfId="0" applyFont="1"/>
    <xf numFmtId="49" fontId="0" fillId="0" borderId="0" xfId="0" applyNumberFormat="1" applyAlignment="1">
      <alignment horizontal="center" vertical="center"/>
    </xf>
    <xf numFmtId="49" fontId="13" fillId="0" borderId="7" xfId="0" applyNumberFormat="1" applyFont="1" applyBorder="1" applyAlignment="1">
      <alignment horizontal="center" vertical="center"/>
    </xf>
    <xf numFmtId="0" fontId="0" fillId="0" borderId="0" xfId="0" applyAlignment="1">
      <alignment horizontal="center" vertical="center"/>
    </xf>
    <xf numFmtId="0" fontId="13" fillId="0" borderId="7" xfId="0" applyFont="1" applyBorder="1" applyAlignment="1">
      <alignment horizontal="center" vertical="center"/>
    </xf>
    <xf numFmtId="0" fontId="16" fillId="0" borderId="0" xfId="0" applyFont="1" applyAlignment="1">
      <alignment horizontal="center" vertical="center" wrapText="1"/>
    </xf>
    <xf numFmtId="0" fontId="16" fillId="8" borderId="0" xfId="0" applyFont="1" applyFill="1" applyAlignment="1">
      <alignment vertical="center" wrapText="1"/>
    </xf>
    <xf numFmtId="49" fontId="13" fillId="0" borderId="8" xfId="0" applyNumberFormat="1" applyFont="1" applyBorder="1" applyAlignment="1">
      <alignment horizontal="center" vertical="center"/>
    </xf>
    <xf numFmtId="0" fontId="13" fillId="0" borderId="8" xfId="0" applyFont="1" applyBorder="1"/>
    <xf numFmtId="0" fontId="13" fillId="0" borderId="8" xfId="0" applyFont="1" applyBorder="1" applyAlignment="1">
      <alignment horizontal="center" vertical="center"/>
    </xf>
    <xf numFmtId="0" fontId="13" fillId="8" borderId="7" xfId="0" applyFont="1" applyFill="1" applyBorder="1"/>
    <xf numFmtId="0" fontId="13" fillId="8" borderId="7" xfId="0" applyFont="1" applyFill="1" applyBorder="1" applyAlignment="1">
      <alignment horizontal="center" vertical="center"/>
    </xf>
    <xf numFmtId="0" fontId="13" fillId="0" borderId="0" xfId="0" applyFont="1" applyAlignment="1">
      <alignment horizontal="center" vertical="center"/>
    </xf>
    <xf numFmtId="0" fontId="19" fillId="11" borderId="1"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9" fillId="10" borderId="2"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17" borderId="2" xfId="0" applyFont="1" applyFill="1" applyBorder="1" applyAlignment="1">
      <alignment horizontal="center" vertical="center" wrapText="1"/>
    </xf>
    <xf numFmtId="14" fontId="13" fillId="0" borderId="7" xfId="0" applyNumberFormat="1"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164" fontId="13" fillId="0" borderId="7" xfId="0" applyNumberFormat="1" applyFont="1" applyBorder="1" applyAlignment="1" applyProtection="1">
      <alignment horizontal="left" vertical="center" wrapText="1"/>
      <protection locked="0"/>
    </xf>
    <xf numFmtId="0" fontId="21" fillId="0" borderId="0" xfId="0" applyFont="1" applyAlignment="1">
      <alignment horizontal="center" vertical="center"/>
    </xf>
    <xf numFmtId="0" fontId="14" fillId="0" borderId="0" xfId="0" applyFont="1"/>
    <xf numFmtId="0" fontId="14" fillId="0" borderId="0" xfId="0" applyFont="1" applyAlignment="1">
      <alignment wrapText="1"/>
    </xf>
    <xf numFmtId="49" fontId="14" fillId="0" borderId="0" xfId="0" applyNumberFormat="1" applyFont="1" applyAlignment="1">
      <alignment horizontal="center" vertical="center"/>
    </xf>
    <xf numFmtId="0" fontId="14" fillId="0" borderId="0" xfId="0" applyFont="1" applyAlignment="1">
      <alignment horizontal="center" vertical="center"/>
    </xf>
    <xf numFmtId="0" fontId="0" fillId="0" borderId="0" xfId="0" applyAlignment="1">
      <alignment wrapText="1"/>
    </xf>
    <xf numFmtId="0" fontId="0" fillId="0" borderId="7" xfId="0" applyBorder="1" applyAlignment="1">
      <alignment horizontal="left" vertical="center"/>
    </xf>
    <xf numFmtId="0" fontId="0" fillId="0" borderId="0" xfId="0" applyAlignment="1">
      <alignment horizontal="left" vertical="center" wrapText="1"/>
    </xf>
    <xf numFmtId="0" fontId="0" fillId="8" borderId="0" xfId="0" applyFill="1"/>
    <xf numFmtId="0" fontId="20" fillId="0" borderId="7" xfId="0" applyFont="1" applyBorder="1" applyAlignment="1">
      <alignment horizontal="center" vertical="center"/>
    </xf>
    <xf numFmtId="0" fontId="12" fillId="0" borderId="0" xfId="0" applyFont="1" applyAlignment="1">
      <alignment horizontal="center" vertical="center" textRotation="90" wrapText="1"/>
    </xf>
    <xf numFmtId="164" fontId="13" fillId="0" borderId="0" xfId="0" applyNumberFormat="1" applyFont="1" applyAlignment="1">
      <alignment horizontal="left" vertical="center" wrapText="1"/>
    </xf>
    <xf numFmtId="0" fontId="12" fillId="0" borderId="0" xfId="0" applyFont="1" applyAlignment="1">
      <alignment horizontal="center" vertical="center" textRotation="90"/>
    </xf>
    <xf numFmtId="0" fontId="13" fillId="0" borderId="0" xfId="0" applyFont="1" applyAlignment="1">
      <alignment horizontal="left" vertical="center" wrapText="1"/>
    </xf>
    <xf numFmtId="0" fontId="12" fillId="0" borderId="0" xfId="0" applyFont="1"/>
    <xf numFmtId="14" fontId="13" fillId="0" borderId="0" xfId="0" applyNumberFormat="1" applyFont="1" applyAlignment="1">
      <alignment horizontal="left" vertical="center"/>
    </xf>
    <xf numFmtId="0" fontId="0" fillId="0" borderId="0" xfId="0" applyAlignment="1">
      <alignment vertical="center"/>
    </xf>
    <xf numFmtId="0" fontId="13" fillId="19" borderId="7" xfId="0" applyFont="1" applyFill="1" applyBorder="1" applyAlignment="1">
      <alignment horizontal="center" vertical="center" textRotation="90"/>
    </xf>
    <xf numFmtId="0" fontId="13" fillId="0" borderId="7" xfId="0" applyFont="1" applyBorder="1" applyAlignment="1" applyProtection="1">
      <alignment horizontal="left" vertical="center"/>
      <protection locked="0"/>
    </xf>
    <xf numFmtId="0" fontId="24" fillId="3" borderId="7" xfId="0" applyFont="1" applyFill="1" applyBorder="1" applyAlignment="1">
      <alignment horizontal="center" vertical="center" wrapText="1"/>
    </xf>
    <xf numFmtId="0" fontId="23" fillId="20" borderId="7" xfId="0" applyFont="1" applyFill="1" applyBorder="1" applyAlignment="1">
      <alignment horizontal="center"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0" fillId="0" borderId="0" xfId="0" applyAlignment="1">
      <alignment horizontal="left" vertical="top"/>
    </xf>
    <xf numFmtId="0" fontId="35" fillId="0" borderId="7" xfId="0" applyFont="1" applyBorder="1" applyAlignment="1">
      <alignment horizontal="left" vertical="top" wrapText="1"/>
    </xf>
    <xf numFmtId="0" fontId="26" fillId="0" borderId="10" xfId="0" applyFont="1" applyBorder="1" applyAlignment="1">
      <alignment vertical="center" wrapText="1"/>
    </xf>
    <xf numFmtId="0" fontId="26" fillId="0" borderId="9" xfId="0" applyFont="1" applyBorder="1" applyAlignment="1">
      <alignment vertical="center" wrapText="1"/>
    </xf>
    <xf numFmtId="0" fontId="26" fillId="0" borderId="8" xfId="0" applyFont="1" applyBorder="1" applyAlignment="1">
      <alignment vertical="center" wrapText="1"/>
    </xf>
    <xf numFmtId="0" fontId="29" fillId="0" borderId="9" xfId="1" applyFont="1" applyFill="1" applyBorder="1" applyAlignment="1">
      <alignment vertical="center" wrapText="1"/>
    </xf>
    <xf numFmtId="0" fontId="26" fillId="0" borderId="7" xfId="0" applyFont="1" applyBorder="1" applyAlignment="1">
      <alignment vertical="center" wrapText="1"/>
    </xf>
    <xf numFmtId="0" fontId="25" fillId="0" borderId="8" xfId="0" applyFont="1" applyBorder="1" applyAlignment="1">
      <alignment vertical="center" wrapText="1"/>
    </xf>
    <xf numFmtId="0" fontId="29" fillId="0" borderId="10" xfId="1" applyFont="1" applyFill="1" applyBorder="1" applyAlignment="1">
      <alignment vertical="center" wrapText="1"/>
    </xf>
    <xf numFmtId="0" fontId="13" fillId="8" borderId="8" xfId="0" applyFont="1" applyFill="1" applyBorder="1"/>
    <xf numFmtId="0" fontId="25" fillId="8" borderId="8" xfId="0" applyFont="1" applyFill="1" applyBorder="1" applyAlignment="1">
      <alignment horizontal="left" vertical="top" wrapText="1"/>
    </xf>
    <xf numFmtId="0" fontId="26" fillId="2" borderId="7" xfId="0" applyFont="1" applyFill="1" applyBorder="1" applyAlignment="1">
      <alignment vertical="center" wrapText="1"/>
    </xf>
    <xf numFmtId="0" fontId="30" fillId="24" borderId="0" xfId="1" applyFont="1" applyFill="1" applyBorder="1" applyAlignment="1">
      <alignment vertical="center" wrapText="1"/>
    </xf>
    <xf numFmtId="0" fontId="31" fillId="24" borderId="0" xfId="0" applyFont="1" applyFill="1" applyAlignment="1" applyProtection="1">
      <alignment horizontal="center" vertical="center"/>
      <protection locked="0"/>
    </xf>
    <xf numFmtId="0" fontId="32" fillId="24" borderId="0" xfId="0" applyFont="1" applyFill="1" applyAlignment="1" applyProtection="1">
      <alignment horizontal="left" vertical="top" wrapText="1"/>
      <protection locked="0"/>
    </xf>
    <xf numFmtId="0" fontId="33" fillId="24" borderId="0" xfId="0" applyFont="1" applyFill="1"/>
    <xf numFmtId="0" fontId="33" fillId="24" borderId="0" xfId="0" applyFont="1" applyFill="1" applyAlignment="1">
      <alignment horizontal="center" vertical="center"/>
    </xf>
    <xf numFmtId="0" fontId="0" fillId="0" borderId="13" xfId="0" applyBorder="1" applyAlignment="1">
      <alignment horizontal="center" vertical="center"/>
    </xf>
    <xf numFmtId="0" fontId="13" fillId="0" borderId="7" xfId="0" applyFont="1" applyBorder="1" applyAlignment="1">
      <alignment wrapText="1"/>
    </xf>
    <xf numFmtId="0" fontId="13" fillId="0" borderId="7" xfId="0" applyFont="1" applyBorder="1" applyAlignment="1">
      <alignment vertical="top"/>
    </xf>
    <xf numFmtId="0" fontId="25" fillId="0" borderId="0" xfId="0" applyFont="1" applyAlignment="1">
      <alignment vertical="top" wrapText="1"/>
    </xf>
    <xf numFmtId="0" fontId="29" fillId="0" borderId="6" xfId="1" applyFont="1" applyFill="1" applyBorder="1" applyAlignment="1">
      <alignment vertical="top"/>
    </xf>
    <xf numFmtId="0" fontId="26" fillId="0" borderId="14" xfId="0" applyFont="1" applyBorder="1" applyAlignment="1">
      <alignment horizontal="left" vertical="top" wrapText="1"/>
    </xf>
    <xf numFmtId="0" fontId="13" fillId="0" borderId="8" xfId="0" applyFont="1" applyBorder="1" applyAlignment="1">
      <alignment horizontal="left" vertical="top"/>
    </xf>
    <xf numFmtId="0" fontId="25" fillId="0" borderId="0" xfId="0" applyFont="1"/>
    <xf numFmtId="0" fontId="25" fillId="0" borderId="13" xfId="0" applyFont="1" applyBorder="1" applyAlignment="1">
      <alignment horizontal="center" vertical="center"/>
    </xf>
    <xf numFmtId="0" fontId="25" fillId="0" borderId="7" xfId="0" applyFont="1" applyBorder="1" applyAlignment="1">
      <alignment vertical="center" wrapText="1"/>
    </xf>
    <xf numFmtId="0" fontId="25" fillId="0" borderId="7" xfId="0" applyFont="1" applyBorder="1" applyAlignment="1">
      <alignment horizontal="center" vertical="center" wrapText="1"/>
    </xf>
    <xf numFmtId="0" fontId="25" fillId="0" borderId="0" xfId="0" applyFont="1" applyAlignment="1">
      <alignment horizontal="center" vertical="center"/>
    </xf>
    <xf numFmtId="0" fontId="29" fillId="0" borderId="8" xfId="1" applyFont="1" applyFill="1" applyBorder="1" applyAlignment="1">
      <alignment horizontal="left" vertical="top" wrapText="1"/>
    </xf>
    <xf numFmtId="0" fontId="29" fillId="0" borderId="10" xfId="1" applyFont="1" applyFill="1" applyBorder="1" applyAlignment="1">
      <alignment horizontal="left" vertical="top" wrapText="1"/>
    </xf>
    <xf numFmtId="0" fontId="29" fillId="0" borderId="8" xfId="1" applyFont="1" applyFill="1" applyBorder="1" applyAlignment="1">
      <alignment vertical="top" wrapText="1"/>
    </xf>
    <xf numFmtId="0" fontId="29" fillId="0" borderId="10" xfId="1" applyFont="1" applyFill="1" applyBorder="1" applyAlignment="1">
      <alignment vertical="top" wrapText="1"/>
    </xf>
    <xf numFmtId="0" fontId="25" fillId="0" borderId="7" xfId="0" applyFont="1" applyBorder="1" applyAlignment="1">
      <alignment horizontal="center" vertical="center"/>
    </xf>
    <xf numFmtId="0" fontId="28" fillId="0" borderId="0" xfId="0" applyFont="1"/>
    <xf numFmtId="0" fontId="35" fillId="0" borderId="7" xfId="1" applyFont="1" applyFill="1" applyBorder="1" applyAlignment="1">
      <alignment horizontal="left" vertical="top" wrapText="1"/>
    </xf>
    <xf numFmtId="0" fontId="25" fillId="0" borderId="0" xfId="0" applyFont="1" applyAlignment="1">
      <alignment horizontal="left" vertical="top"/>
    </xf>
    <xf numFmtId="0" fontId="25" fillId="21" borderId="7" xfId="0" applyFont="1" applyFill="1" applyBorder="1" applyAlignment="1">
      <alignment horizontal="center" vertical="center"/>
    </xf>
    <xf numFmtId="0" fontId="25" fillId="10" borderId="7" xfId="0" applyFont="1" applyFill="1" applyBorder="1" applyAlignment="1">
      <alignment horizontal="center" vertical="center"/>
    </xf>
    <xf numFmtId="0" fontId="25" fillId="6" borderId="7" xfId="0" applyFont="1" applyFill="1" applyBorder="1" applyAlignment="1">
      <alignment horizontal="center" vertical="center"/>
    </xf>
    <xf numFmtId="49" fontId="26" fillId="0" borderId="7" xfId="0" applyNumberFormat="1" applyFont="1" applyBorder="1" applyAlignment="1">
      <alignment horizontal="center" vertical="center" wrapText="1"/>
    </xf>
    <xf numFmtId="49" fontId="26" fillId="2" borderId="7" xfId="0" applyNumberFormat="1" applyFont="1" applyFill="1" applyBorder="1" applyAlignment="1">
      <alignment horizontal="center" vertical="center" wrapText="1"/>
    </xf>
    <xf numFmtId="49" fontId="26" fillId="8" borderId="7" xfId="0" applyNumberFormat="1" applyFont="1" applyFill="1" applyBorder="1" applyAlignment="1">
      <alignment horizontal="center" vertical="center" wrapText="1"/>
    </xf>
    <xf numFmtId="0" fontId="26" fillId="8" borderId="7" xfId="0" applyFont="1" applyFill="1" applyBorder="1" applyAlignment="1">
      <alignment vertical="center" wrapText="1"/>
    </xf>
    <xf numFmtId="0" fontId="26" fillId="0" borderId="7" xfId="0" applyFont="1" applyBorder="1" applyAlignment="1">
      <alignment horizontal="center" vertical="center" wrapText="1"/>
    </xf>
    <xf numFmtId="0" fontId="26" fillId="2" borderId="7" xfId="0" applyFont="1" applyFill="1" applyBorder="1" applyAlignment="1">
      <alignment horizontal="center" vertical="center" wrapText="1"/>
    </xf>
    <xf numFmtId="0" fontId="25" fillId="0" borderId="7" xfId="0" applyFont="1" applyBorder="1" applyAlignment="1">
      <alignment wrapText="1"/>
    </xf>
    <xf numFmtId="0" fontId="25" fillId="0" borderId="7" xfId="0" applyFont="1" applyBorder="1" applyAlignment="1">
      <alignment horizontal="left" vertical="top" wrapText="1"/>
    </xf>
    <xf numFmtId="0" fontId="25" fillId="22" borderId="7" xfId="0" applyFont="1" applyFill="1" applyBorder="1" applyAlignment="1">
      <alignment horizontal="center" vertical="center"/>
    </xf>
    <xf numFmtId="0" fontId="25" fillId="23" borderId="7" xfId="0" applyFont="1" applyFill="1" applyBorder="1" applyAlignment="1">
      <alignment horizontal="center" vertical="center"/>
    </xf>
    <xf numFmtId="0" fontId="35" fillId="2" borderId="7" xfId="0" applyFont="1" applyFill="1" applyBorder="1" applyAlignment="1">
      <alignment vertical="center" wrapText="1"/>
    </xf>
    <xf numFmtId="0" fontId="35" fillId="0" borderId="7" xfId="0" applyFont="1" applyBorder="1" applyAlignment="1">
      <alignment vertical="center" wrapText="1"/>
    </xf>
    <xf numFmtId="0" fontId="25" fillId="16" borderId="7" xfId="0" applyFont="1" applyFill="1" applyBorder="1" applyAlignment="1">
      <alignment horizontal="center" vertical="center"/>
    </xf>
    <xf numFmtId="0" fontId="25" fillId="5" borderId="7" xfId="0" applyFont="1" applyFill="1" applyBorder="1" applyAlignment="1">
      <alignment horizontal="center" vertical="center"/>
    </xf>
    <xf numFmtId="0" fontId="25" fillId="25" borderId="7" xfId="0" applyFont="1" applyFill="1" applyBorder="1" applyAlignment="1">
      <alignment horizontal="center" vertical="center"/>
    </xf>
    <xf numFmtId="0" fontId="25" fillId="26" borderId="7" xfId="0" applyFont="1" applyFill="1" applyBorder="1" applyAlignment="1">
      <alignment horizontal="center" vertical="center"/>
    </xf>
    <xf numFmtId="0" fontId="25" fillId="18" borderId="7" xfId="0" applyFont="1" applyFill="1" applyBorder="1" applyAlignment="1">
      <alignment horizontal="center" vertical="center"/>
    </xf>
    <xf numFmtId="0" fontId="25" fillId="27" borderId="7" xfId="0" applyFont="1" applyFill="1" applyBorder="1" applyAlignment="1">
      <alignment horizontal="center" vertical="center"/>
    </xf>
    <xf numFmtId="0" fontId="13" fillId="0" borderId="7" xfId="0" applyFont="1" applyBorder="1" applyAlignment="1">
      <alignment horizontal="left" vertical="top" wrapText="1"/>
    </xf>
    <xf numFmtId="0" fontId="0" fillId="0" borderId="0" xfId="0" applyAlignment="1">
      <alignment horizontal="left" vertical="top" wrapText="1"/>
    </xf>
    <xf numFmtId="0" fontId="39" fillId="0" borderId="0" xfId="0" applyFont="1" applyAlignment="1">
      <alignment horizontal="center" vertical="center"/>
    </xf>
    <xf numFmtId="0" fontId="14" fillId="0" borderId="0" xfId="0" applyFont="1" applyAlignment="1">
      <alignment horizontal="center"/>
    </xf>
    <xf numFmtId="49" fontId="0" fillId="0" borderId="8" xfId="0" applyNumberFormat="1" applyBorder="1" applyAlignment="1">
      <alignment horizontal="center" vertical="center"/>
    </xf>
    <xf numFmtId="49" fontId="21" fillId="0" borderId="0" xfId="0" applyNumberFormat="1" applyFont="1" applyAlignment="1">
      <alignment horizontal="center" vertical="center"/>
    </xf>
    <xf numFmtId="49" fontId="0" fillId="0" borderId="7" xfId="0" applyNumberFormat="1" applyBorder="1" applyAlignment="1">
      <alignment horizontal="center" vertical="center"/>
    </xf>
    <xf numFmtId="0" fontId="0" fillId="8" borderId="7" xfId="0" applyFill="1" applyBorder="1" applyAlignment="1">
      <alignment horizontal="center" vertical="center"/>
    </xf>
    <xf numFmtId="0" fontId="29" fillId="0" borderId="9" xfId="1" applyFont="1" applyFill="1" applyBorder="1" applyAlignment="1">
      <alignment horizontal="left" vertical="top" wrapText="1"/>
    </xf>
    <xf numFmtId="0" fontId="41" fillId="24" borderId="0" xfId="0" applyFont="1" applyFill="1" applyAlignment="1">
      <alignment vertical="center" wrapText="1"/>
    </xf>
    <xf numFmtId="0" fontId="42" fillId="24" borderId="0" xfId="1" applyFont="1" applyFill="1" applyBorder="1" applyAlignment="1">
      <alignment vertical="center" wrapText="1"/>
    </xf>
    <xf numFmtId="0" fontId="13" fillId="12" borderId="3" xfId="0" applyFont="1" applyFill="1" applyBorder="1" applyAlignment="1">
      <alignment horizontal="center" vertical="center" wrapText="1"/>
    </xf>
    <xf numFmtId="0" fontId="13" fillId="13" borderId="4" xfId="0" applyFont="1" applyFill="1" applyBorder="1" applyAlignment="1">
      <alignment horizontal="center" vertical="center" wrapText="1"/>
    </xf>
    <xf numFmtId="0" fontId="13" fillId="14" borderId="4" xfId="0" applyFont="1" applyFill="1" applyBorder="1" applyAlignment="1">
      <alignment horizontal="center" vertical="center" wrapText="1"/>
    </xf>
    <xf numFmtId="0" fontId="13" fillId="15" borderId="4" xfId="0" applyFont="1" applyFill="1" applyBorder="1" applyAlignment="1">
      <alignment horizontal="center" vertical="center" wrapText="1"/>
    </xf>
    <xf numFmtId="0" fontId="13" fillId="16" borderId="4" xfId="0" applyFont="1" applyFill="1" applyBorder="1" applyAlignment="1">
      <alignment horizontal="center" vertical="center" wrapText="1"/>
    </xf>
    <xf numFmtId="0" fontId="14"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vertical="center" wrapText="1"/>
    </xf>
    <xf numFmtId="0" fontId="21" fillId="0" borderId="0" xfId="0" applyFont="1" applyAlignment="1">
      <alignment vertical="center"/>
    </xf>
    <xf numFmtId="0" fontId="34" fillId="0" borderId="7" xfId="0" applyFont="1" applyBorder="1" applyAlignment="1">
      <alignment vertical="center" wrapText="1"/>
    </xf>
    <xf numFmtId="0" fontId="47" fillId="0" borderId="0" xfId="0" applyFont="1" applyAlignment="1">
      <alignment horizontal="left"/>
    </xf>
    <xf numFmtId="0" fontId="21" fillId="0" borderId="0" xfId="0" applyFont="1" applyAlignment="1">
      <alignment horizontal="left"/>
    </xf>
    <xf numFmtId="0" fontId="19" fillId="21" borderId="20" xfId="0" applyFont="1" applyFill="1" applyBorder="1" applyAlignment="1">
      <alignment horizontal="center" vertical="center"/>
    </xf>
    <xf numFmtId="0" fontId="0" fillId="21" borderId="20" xfId="0" applyFill="1" applyBorder="1"/>
    <xf numFmtId="0" fontId="0" fillId="21" borderId="6" xfId="0" applyFill="1" applyBorder="1"/>
    <xf numFmtId="0" fontId="0" fillId="3" borderId="20" xfId="0" applyFill="1" applyBorder="1"/>
    <xf numFmtId="0" fontId="0" fillId="3" borderId="6" xfId="0" applyFill="1" applyBorder="1"/>
    <xf numFmtId="0" fontId="19" fillId="6" borderId="0" xfId="0" applyFont="1" applyFill="1" applyAlignment="1">
      <alignment horizontal="center" vertical="center"/>
    </xf>
    <xf numFmtId="0" fontId="0" fillId="6" borderId="0" xfId="0" applyFill="1"/>
    <xf numFmtId="0" fontId="19" fillId="30" borderId="0" xfId="0" applyFont="1" applyFill="1" applyAlignment="1">
      <alignment horizontal="center" vertical="center"/>
    </xf>
    <xf numFmtId="0" fontId="0" fillId="30" borderId="0" xfId="0" applyFill="1"/>
    <xf numFmtId="0" fontId="19" fillId="31" borderId="0" xfId="0" applyFont="1" applyFill="1" applyAlignment="1">
      <alignment horizontal="center" vertical="center"/>
    </xf>
    <xf numFmtId="0" fontId="0" fillId="31" borderId="0" xfId="0" applyFill="1"/>
    <xf numFmtId="0" fontId="19" fillId="29" borderId="0" xfId="0" applyFont="1" applyFill="1" applyAlignment="1">
      <alignment horizontal="center" vertical="center"/>
    </xf>
    <xf numFmtId="0" fontId="0" fillId="29" borderId="0" xfId="0" applyFill="1"/>
    <xf numFmtId="0" fontId="19" fillId="34" borderId="0" xfId="0" applyFont="1" applyFill="1" applyAlignment="1">
      <alignment horizontal="center" vertical="center"/>
    </xf>
    <xf numFmtId="0" fontId="0" fillId="34" borderId="0" xfId="0" applyFill="1"/>
    <xf numFmtId="0" fontId="19" fillId="33" borderId="0" xfId="0" applyFont="1" applyFill="1" applyAlignment="1">
      <alignment horizontal="center" vertical="center"/>
    </xf>
    <xf numFmtId="0" fontId="0" fillId="33" borderId="0" xfId="0" applyFill="1"/>
    <xf numFmtId="0" fontId="19" fillId="32" borderId="0" xfId="0" applyFont="1" applyFill="1" applyAlignment="1">
      <alignment horizontal="center" vertical="center"/>
    </xf>
    <xf numFmtId="0" fontId="0" fillId="32" borderId="0" xfId="0" applyFill="1"/>
    <xf numFmtId="0" fontId="19" fillId="35" borderId="0" xfId="0" applyFont="1" applyFill="1" applyAlignment="1">
      <alignment horizontal="center" vertical="center"/>
    </xf>
    <xf numFmtId="0" fontId="0" fillId="35" borderId="0" xfId="0" applyFill="1"/>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10" xfId="0" applyFont="1" applyBorder="1" applyAlignment="1">
      <alignment horizontal="left" vertical="top" wrapText="1"/>
    </xf>
    <xf numFmtId="0" fontId="29" fillId="0" borderId="8" xfId="1" applyFont="1" applyFill="1" applyBorder="1" applyAlignment="1">
      <alignment vertical="center" wrapText="1"/>
    </xf>
    <xf numFmtId="0" fontId="26" fillId="0" borderId="16" xfId="0" applyFont="1" applyBorder="1" applyAlignment="1">
      <alignment horizontal="left" vertical="top" wrapText="1"/>
    </xf>
    <xf numFmtId="0" fontId="26" fillId="0" borderId="17" xfId="0" applyFont="1" applyBorder="1" applyAlignment="1">
      <alignment horizontal="left" vertical="top" wrapText="1"/>
    </xf>
    <xf numFmtId="0" fontId="26" fillId="0" borderId="5" xfId="0" applyFont="1" applyBorder="1" applyAlignment="1">
      <alignment vertical="center" wrapText="1"/>
    </xf>
    <xf numFmtId="0" fontId="0" fillId="0" borderId="0" xfId="0" applyAlignment="1">
      <alignment vertical="top"/>
    </xf>
    <xf numFmtId="0" fontId="48" fillId="0" borderId="7" xfId="0" applyFont="1" applyBorder="1" applyAlignment="1">
      <alignment horizontal="center" vertical="center" wrapText="1"/>
    </xf>
    <xf numFmtId="0" fontId="35" fillId="0" borderId="8" xfId="1" applyFont="1" applyFill="1" applyBorder="1" applyAlignment="1">
      <alignment horizontal="left" vertical="top" wrapText="1"/>
    </xf>
    <xf numFmtId="0" fontId="35" fillId="0" borderId="0" xfId="1" applyFont="1" applyFill="1" applyBorder="1" applyAlignment="1">
      <alignment horizontal="left" vertical="top" wrapText="1"/>
    </xf>
    <xf numFmtId="0" fontId="17" fillId="0" borderId="0" xfId="1" applyFill="1" applyBorder="1" applyAlignment="1">
      <alignment vertical="center" wrapText="1"/>
    </xf>
    <xf numFmtId="0" fontId="50" fillId="0" borderId="0" xfId="0" applyFont="1" applyAlignment="1">
      <alignment vertical="center" wrapText="1"/>
    </xf>
    <xf numFmtId="0" fontId="51" fillId="0" borderId="0" xfId="0" applyFont="1" applyAlignment="1">
      <alignment vertical="center" wrapText="1"/>
    </xf>
    <xf numFmtId="0" fontId="43" fillId="0" borderId="7" xfId="0" applyFont="1" applyBorder="1" applyAlignment="1">
      <alignment wrapText="1"/>
    </xf>
    <xf numFmtId="0" fontId="29" fillId="2" borderId="8" xfId="1" applyFont="1" applyFill="1" applyBorder="1" applyAlignment="1">
      <alignment vertical="center" wrapText="1"/>
    </xf>
    <xf numFmtId="0" fontId="29" fillId="2" borderId="9" xfId="1" applyFont="1" applyFill="1" applyBorder="1" applyAlignment="1">
      <alignment vertical="center" wrapText="1"/>
    </xf>
    <xf numFmtId="0" fontId="53" fillId="0" borderId="7" xfId="0" applyFont="1" applyBorder="1" applyAlignment="1">
      <alignment horizontal="center" vertical="center" wrapText="1"/>
    </xf>
    <xf numFmtId="0" fontId="25" fillId="0" borderId="8" xfId="0" applyFont="1" applyBorder="1" applyAlignment="1">
      <alignment vertical="top" wrapText="1"/>
    </xf>
    <xf numFmtId="0" fontId="25" fillId="0" borderId="10" xfId="0" applyFont="1" applyBorder="1" applyAlignment="1">
      <alignment vertical="top" wrapText="1"/>
    </xf>
    <xf numFmtId="0" fontId="29" fillId="0" borderId="9" xfId="1" applyFont="1" applyFill="1" applyBorder="1" applyAlignment="1">
      <alignment vertical="top" wrapText="1"/>
    </xf>
    <xf numFmtId="49" fontId="53" fillId="0" borderId="7" xfId="0" applyNumberFormat="1" applyFont="1" applyBorder="1" applyAlignment="1">
      <alignment horizontal="center" vertical="center" wrapText="1"/>
    </xf>
    <xf numFmtId="49" fontId="53" fillId="2" borderId="7" xfId="0" applyNumberFormat="1" applyFont="1" applyFill="1" applyBorder="1" applyAlignment="1">
      <alignment horizontal="center" vertical="center" wrapText="1"/>
    </xf>
    <xf numFmtId="0" fontId="53" fillId="0" borderId="7" xfId="0" applyFont="1" applyBorder="1" applyAlignment="1" applyProtection="1">
      <alignment horizontal="center" vertical="center"/>
      <protection locked="0"/>
    </xf>
    <xf numFmtId="0" fontId="52" fillId="2" borderId="7" xfId="0" applyFont="1" applyFill="1" applyBorder="1" applyAlignment="1" applyProtection="1">
      <alignment horizontal="center" vertical="center"/>
      <protection locked="0"/>
    </xf>
    <xf numFmtId="0" fontId="52" fillId="0" borderId="7" xfId="0" applyFont="1" applyBorder="1" applyAlignment="1" applyProtection="1">
      <alignment horizontal="center" vertical="center"/>
      <protection locked="0"/>
    </xf>
    <xf numFmtId="0" fontId="26" fillId="2" borderId="8" xfId="0" applyFont="1" applyFill="1" applyBorder="1" applyAlignment="1">
      <alignment vertical="center" wrapText="1"/>
    </xf>
    <xf numFmtId="0" fontId="26" fillId="2" borderId="10" xfId="0" applyFont="1" applyFill="1" applyBorder="1" applyAlignment="1">
      <alignment vertical="center" wrapText="1"/>
    </xf>
    <xf numFmtId="0" fontId="26" fillId="2" borderId="5" xfId="0" applyFont="1" applyFill="1" applyBorder="1" applyAlignment="1">
      <alignment vertical="center" wrapText="1"/>
    </xf>
    <xf numFmtId="0" fontId="26" fillId="2" borderId="9" xfId="0" applyFont="1" applyFill="1" applyBorder="1" applyAlignment="1">
      <alignment vertical="center" wrapText="1"/>
    </xf>
    <xf numFmtId="0" fontId="25" fillId="2" borderId="9" xfId="0" applyFont="1" applyFill="1" applyBorder="1" applyAlignment="1">
      <alignment vertical="center" wrapText="1"/>
    </xf>
    <xf numFmtId="0" fontId="35" fillId="2" borderId="7" xfId="0" applyFont="1" applyFill="1" applyBorder="1" applyAlignment="1">
      <alignment horizontal="left" vertical="top" wrapText="1"/>
    </xf>
    <xf numFmtId="0" fontId="35" fillId="2" borderId="8" xfId="1" applyFont="1" applyFill="1" applyBorder="1" applyAlignment="1">
      <alignment horizontal="left" vertical="top" wrapText="1"/>
    </xf>
    <xf numFmtId="0" fontId="35" fillId="2" borderId="9" xfId="0" applyFont="1" applyFill="1" applyBorder="1" applyAlignment="1">
      <alignment horizontal="left" vertical="top" wrapText="1"/>
    </xf>
    <xf numFmtId="0" fontId="25" fillId="2" borderId="0" xfId="0" applyFont="1" applyFill="1" applyAlignment="1">
      <alignment horizontal="left" vertical="top"/>
    </xf>
    <xf numFmtId="0" fontId="29" fillId="0" borderId="7" xfId="1" applyFont="1" applyFill="1" applyBorder="1" applyAlignment="1">
      <alignment vertical="top" wrapText="1"/>
    </xf>
    <xf numFmtId="0" fontId="29" fillId="2" borderId="7" xfId="1" applyFont="1" applyFill="1" applyBorder="1" applyAlignment="1">
      <alignment vertical="top" wrapText="1"/>
    </xf>
    <xf numFmtId="0" fontId="26" fillId="0" borderId="7" xfId="0" applyFont="1" applyBorder="1" applyAlignment="1">
      <alignment vertical="top" wrapText="1"/>
    </xf>
    <xf numFmtId="0" fontId="26" fillId="0" borderId="7" xfId="0" applyFont="1" applyBorder="1" applyAlignment="1">
      <alignment horizontal="left" vertical="top"/>
    </xf>
    <xf numFmtId="0" fontId="29" fillId="0" borderId="7" xfId="1" applyFont="1" applyFill="1" applyBorder="1" applyAlignment="1">
      <alignment horizontal="left" vertical="top" wrapText="1"/>
    </xf>
    <xf numFmtId="0" fontId="26" fillId="2" borderId="7" xfId="0" applyFont="1" applyFill="1" applyBorder="1" applyAlignment="1">
      <alignment horizontal="left" vertical="top" wrapText="1"/>
    </xf>
    <xf numFmtId="0" fontId="35" fillId="0" borderId="12" xfId="1" applyFont="1" applyFill="1" applyBorder="1" applyAlignment="1">
      <alignment horizontal="left" vertical="top" wrapText="1"/>
    </xf>
    <xf numFmtId="0" fontId="29" fillId="0" borderId="0" xfId="1" applyFont="1" applyFill="1" applyAlignment="1">
      <alignment horizontal="left" vertical="top" wrapText="1"/>
    </xf>
    <xf numFmtId="0" fontId="29" fillId="2" borderId="14" xfId="1" applyFont="1" applyFill="1" applyBorder="1" applyAlignment="1">
      <alignment horizontal="left" vertical="top" wrapText="1"/>
    </xf>
    <xf numFmtId="0" fontId="26" fillId="2" borderId="0" xfId="0" applyFont="1" applyFill="1" applyAlignment="1">
      <alignment horizontal="left" vertical="top" wrapText="1"/>
    </xf>
    <xf numFmtId="0" fontId="29" fillId="2" borderId="0" xfId="1" applyFont="1" applyFill="1" applyAlignment="1">
      <alignment horizontal="left" vertical="top" wrapText="1"/>
    </xf>
    <xf numFmtId="0" fontId="29" fillId="0" borderId="9" xfId="1" applyFont="1" applyBorder="1" applyAlignment="1">
      <alignment horizontal="left" vertical="top" wrapText="1"/>
    </xf>
    <xf numFmtId="0" fontId="26" fillId="2" borderId="8" xfId="0" applyFont="1" applyFill="1" applyBorder="1" applyAlignment="1">
      <alignment horizontal="left" vertical="top" wrapText="1"/>
    </xf>
    <xf numFmtId="0" fontId="25" fillId="2" borderId="10" xfId="0" applyFont="1" applyFill="1" applyBorder="1" applyAlignment="1">
      <alignment horizontal="left" vertical="top" wrapText="1"/>
    </xf>
    <xf numFmtId="0" fontId="29" fillId="2" borderId="10" xfId="1" applyFont="1" applyFill="1" applyBorder="1" applyAlignment="1">
      <alignment horizontal="left" vertical="top" wrapText="1"/>
    </xf>
    <xf numFmtId="0" fontId="29" fillId="2" borderId="9" xfId="1" applyFont="1" applyFill="1" applyBorder="1" applyAlignment="1">
      <alignment horizontal="left" vertical="top" wrapText="1"/>
    </xf>
    <xf numFmtId="0" fontId="25" fillId="0" borderId="13" xfId="0" applyFont="1" applyBorder="1" applyAlignment="1">
      <alignment vertical="top" wrapText="1"/>
    </xf>
    <xf numFmtId="0" fontId="25" fillId="0" borderId="17" xfId="0" applyFont="1" applyBorder="1" applyAlignment="1">
      <alignment vertical="top" wrapText="1"/>
    </xf>
    <xf numFmtId="0" fontId="53" fillId="0" borderId="7" xfId="0" applyFont="1" applyBorder="1" applyAlignment="1">
      <alignment horizontal="center" vertical="center"/>
    </xf>
    <xf numFmtId="0" fontId="25" fillId="0" borderId="16" xfId="0" applyFont="1" applyBorder="1" applyAlignment="1">
      <alignment vertical="top" wrapText="1"/>
    </xf>
    <xf numFmtId="0" fontId="25" fillId="0" borderId="9" xfId="0" applyFont="1" applyBorder="1" applyAlignment="1">
      <alignment vertical="top" wrapText="1"/>
    </xf>
    <xf numFmtId="0" fontId="25" fillId="0" borderId="7" xfId="0" applyFont="1" applyBorder="1" applyAlignment="1">
      <alignment vertical="top" wrapText="1"/>
    </xf>
    <xf numFmtId="0" fontId="26" fillId="0" borderId="9" xfId="0" applyFont="1" applyBorder="1" applyAlignment="1">
      <alignment horizontal="left" vertical="top" wrapText="1"/>
    </xf>
    <xf numFmtId="0" fontId="53" fillId="0" borderId="7" xfId="0" applyFont="1" applyBorder="1" applyAlignment="1" applyProtection="1">
      <alignment horizontal="center" vertical="center" wrapText="1"/>
      <protection locked="0"/>
    </xf>
    <xf numFmtId="0" fontId="53" fillId="0" borderId="6" xfId="0" applyFont="1" applyBorder="1" applyAlignment="1" applyProtection="1">
      <alignment horizontal="center" vertical="center" wrapText="1"/>
      <protection locked="0"/>
    </xf>
    <xf numFmtId="0" fontId="25" fillId="2" borderId="16" xfId="0" applyFont="1" applyFill="1" applyBorder="1" applyAlignment="1">
      <alignment horizontal="left" vertical="top" wrapText="1"/>
    </xf>
    <xf numFmtId="0" fontId="25" fillId="2" borderId="13" xfId="0" applyFont="1" applyFill="1" applyBorder="1" applyAlignment="1">
      <alignment horizontal="left" vertical="top" wrapText="1"/>
    </xf>
    <xf numFmtId="0" fontId="25" fillId="2" borderId="17" xfId="0" applyFont="1" applyFill="1" applyBorder="1" applyAlignment="1">
      <alignment horizontal="left" vertical="top" wrapText="1"/>
    </xf>
    <xf numFmtId="0" fontId="53" fillId="2" borderId="7" xfId="0" applyFont="1" applyFill="1" applyBorder="1" applyAlignment="1">
      <alignment horizontal="center" vertical="center" wrapText="1"/>
    </xf>
    <xf numFmtId="0" fontId="25" fillId="2" borderId="7" xfId="0" applyFont="1" applyFill="1" applyBorder="1" applyAlignment="1">
      <alignment horizontal="left" vertical="top" wrapText="1"/>
    </xf>
    <xf numFmtId="0" fontId="53" fillId="2" borderId="6" xfId="0" applyFont="1" applyFill="1" applyBorder="1" applyAlignment="1" applyProtection="1">
      <alignment horizontal="center" vertical="center" wrapText="1"/>
      <protection locked="0"/>
    </xf>
    <xf numFmtId="0" fontId="29" fillId="2" borderId="8" xfId="1" applyFont="1" applyFill="1" applyBorder="1" applyAlignment="1">
      <alignment horizontal="left" vertical="top" wrapText="1"/>
    </xf>
    <xf numFmtId="0" fontId="53" fillId="2" borderId="7" xfId="0" applyFont="1" applyFill="1" applyBorder="1" applyAlignment="1">
      <alignment horizontal="center" vertical="center"/>
    </xf>
    <xf numFmtId="0" fontId="52" fillId="0" borderId="7" xfId="0" applyFont="1" applyBorder="1" applyAlignment="1">
      <alignment horizontal="center" vertical="center" wrapText="1"/>
    </xf>
    <xf numFmtId="0" fontId="25" fillId="2" borderId="7" xfId="0" applyFont="1" applyFill="1" applyBorder="1" applyAlignment="1">
      <alignment vertical="top" wrapText="1"/>
    </xf>
    <xf numFmtId="0" fontId="52" fillId="2" borderId="7" xfId="0" applyFont="1" applyFill="1" applyBorder="1" applyAlignment="1">
      <alignment horizontal="center" vertical="center" wrapText="1"/>
    </xf>
    <xf numFmtId="0" fontId="35" fillId="0" borderId="10" xfId="0" applyFont="1" applyBorder="1" applyAlignment="1">
      <alignment vertical="top" wrapText="1"/>
    </xf>
    <xf numFmtId="0" fontId="26" fillId="0" borderId="10" xfId="0" applyFont="1" applyBorder="1" applyAlignment="1">
      <alignment vertical="top" wrapText="1"/>
    </xf>
    <xf numFmtId="0" fontId="35" fillId="0" borderId="10" xfId="1" applyFont="1" applyFill="1" applyBorder="1" applyAlignment="1">
      <alignment vertical="top" wrapText="1"/>
    </xf>
    <xf numFmtId="0" fontId="29" fillId="0" borderId="6" xfId="1" applyFont="1" applyFill="1" applyBorder="1" applyAlignment="1">
      <alignment horizontal="left" vertical="top"/>
    </xf>
    <xf numFmtId="0" fontId="25" fillId="0" borderId="0" xfId="0" applyFont="1" applyAlignment="1">
      <alignment horizontal="left" vertical="top" wrapText="1"/>
    </xf>
    <xf numFmtId="0" fontId="29" fillId="0" borderId="10" xfId="1" applyFont="1" applyFill="1" applyBorder="1" applyAlignment="1">
      <alignment horizontal="left" vertical="top"/>
    </xf>
    <xf numFmtId="0" fontId="29" fillId="2" borderId="9" xfId="1" applyFont="1" applyFill="1" applyBorder="1" applyAlignment="1">
      <alignment vertical="top" wrapText="1"/>
    </xf>
    <xf numFmtId="0" fontId="37" fillId="2" borderId="16" xfId="0" applyFont="1" applyFill="1" applyBorder="1" applyAlignment="1">
      <alignment vertical="top" wrapText="1"/>
    </xf>
    <xf numFmtId="0" fontId="29" fillId="2" borderId="8" xfId="1" applyFont="1" applyFill="1" applyBorder="1" applyAlignment="1">
      <alignment vertical="top" wrapText="1"/>
    </xf>
    <xf numFmtId="0" fontId="25" fillId="2" borderId="17" xfId="0" applyFont="1" applyFill="1" applyBorder="1" applyAlignment="1">
      <alignment vertical="top" wrapText="1"/>
    </xf>
    <xf numFmtId="0" fontId="37" fillId="2" borderId="8" xfId="0" applyFont="1" applyFill="1" applyBorder="1" applyAlignment="1">
      <alignment vertical="top" wrapText="1"/>
    </xf>
    <xf numFmtId="0" fontId="25" fillId="2" borderId="18" xfId="0" applyFont="1" applyFill="1" applyBorder="1" applyAlignment="1">
      <alignment vertical="top"/>
    </xf>
    <xf numFmtId="0" fontId="29" fillId="2" borderId="21" xfId="1" applyFont="1" applyFill="1" applyBorder="1" applyAlignment="1">
      <alignment vertical="top" wrapText="1"/>
    </xf>
    <xf numFmtId="0" fontId="29" fillId="2" borderId="19" xfId="1" applyFont="1" applyFill="1" applyBorder="1" applyAlignment="1">
      <alignment vertical="top" wrapText="1"/>
    </xf>
    <xf numFmtId="0" fontId="25" fillId="2" borderId="8" xfId="0" applyFont="1" applyFill="1" applyBorder="1" applyAlignment="1">
      <alignment vertical="top" wrapText="1"/>
    </xf>
    <xf numFmtId="0" fontId="29" fillId="2" borderId="10" xfId="1" applyFont="1" applyFill="1" applyBorder="1" applyAlignment="1">
      <alignment vertical="top" wrapText="1"/>
    </xf>
    <xf numFmtId="0" fontId="25" fillId="2" borderId="9" xfId="0" applyFont="1" applyFill="1" applyBorder="1" applyAlignment="1">
      <alignment vertical="top" wrapText="1"/>
    </xf>
    <xf numFmtId="0" fontId="25" fillId="2" borderId="16" xfId="0" applyFont="1" applyFill="1" applyBorder="1" applyAlignment="1">
      <alignment vertical="top" wrapText="1"/>
    </xf>
    <xf numFmtId="0" fontId="25" fillId="2" borderId="13" xfId="0" applyFont="1" applyFill="1" applyBorder="1" applyAlignment="1">
      <alignment vertical="top" wrapText="1"/>
    </xf>
    <xf numFmtId="0" fontId="29" fillId="2" borderId="18" xfId="1" applyFont="1" applyFill="1" applyBorder="1" applyAlignment="1">
      <alignment vertical="top" wrapText="1"/>
    </xf>
    <xf numFmtId="0" fontId="52" fillId="0" borderId="6" xfId="0" applyFont="1" applyBorder="1" applyAlignment="1" applyProtection="1">
      <alignment horizontal="center" vertical="center"/>
      <protection locked="0"/>
    </xf>
    <xf numFmtId="0" fontId="52" fillId="2" borderId="8" xfId="0" applyFont="1" applyFill="1" applyBorder="1" applyAlignment="1" applyProtection="1">
      <alignment horizontal="center" vertical="center"/>
      <protection locked="0"/>
    </xf>
    <xf numFmtId="0" fontId="29" fillId="8" borderId="8" xfId="1" applyFont="1" applyFill="1" applyBorder="1" applyAlignment="1">
      <alignment horizontal="left" vertical="top"/>
    </xf>
    <xf numFmtId="0" fontId="29" fillId="8" borderId="9" xfId="1" applyFont="1" applyFill="1" applyBorder="1" applyAlignment="1">
      <alignment horizontal="left" vertical="top"/>
    </xf>
    <xf numFmtId="0" fontId="35" fillId="8" borderId="8" xfId="1" applyFont="1" applyFill="1" applyBorder="1" applyAlignment="1">
      <alignment horizontal="left" vertical="top" wrapText="1"/>
    </xf>
    <xf numFmtId="0" fontId="29" fillId="8" borderId="10" xfId="1" applyFont="1" applyFill="1" applyBorder="1" applyAlignment="1">
      <alignment horizontal="left" vertical="top"/>
    </xf>
    <xf numFmtId="0" fontId="35" fillId="8" borderId="8" xfId="0" applyFont="1" applyFill="1" applyBorder="1" applyAlignment="1">
      <alignment horizontal="left" vertical="top" wrapText="1"/>
    </xf>
    <xf numFmtId="0" fontId="29" fillId="8" borderId="9" xfId="1" applyFont="1" applyFill="1" applyBorder="1" applyAlignment="1">
      <alignment horizontal="left" vertical="top" wrapText="1"/>
    </xf>
    <xf numFmtId="0" fontId="29" fillId="8" borderId="10" xfId="1" applyFont="1" applyFill="1" applyBorder="1" applyAlignment="1">
      <alignment horizontal="left" vertical="top" wrapText="1"/>
    </xf>
    <xf numFmtId="0" fontId="29" fillId="2" borderId="8" xfId="1" applyFont="1" applyFill="1" applyBorder="1" applyAlignment="1">
      <alignment horizontal="left" vertical="top"/>
    </xf>
    <xf numFmtId="0" fontId="29" fillId="2" borderId="10" xfId="1" applyFont="1" applyFill="1" applyBorder="1" applyAlignment="1">
      <alignment horizontal="left" vertical="top"/>
    </xf>
    <xf numFmtId="0" fontId="35" fillId="2" borderId="9" xfId="1" applyFont="1" applyFill="1" applyBorder="1" applyAlignment="1">
      <alignment horizontal="left" vertical="top" wrapText="1"/>
    </xf>
    <xf numFmtId="0" fontId="26" fillId="2" borderId="20" xfId="0" applyFont="1" applyFill="1" applyBorder="1" applyAlignment="1">
      <alignment horizontal="left" vertical="top" wrapText="1"/>
    </xf>
    <xf numFmtId="0" fontId="26" fillId="2" borderId="5" xfId="0" applyFont="1" applyFill="1" applyBorder="1" applyAlignment="1">
      <alignment horizontal="left" vertical="top" wrapText="1"/>
    </xf>
    <xf numFmtId="0" fontId="29" fillId="2" borderId="9" xfId="1" applyFont="1" applyFill="1" applyBorder="1" applyAlignment="1">
      <alignment horizontal="left" vertical="top"/>
    </xf>
    <xf numFmtId="0" fontId="25" fillId="0" borderId="14" xfId="0" applyFont="1" applyBorder="1" applyAlignment="1">
      <alignment horizontal="left" vertical="top" wrapText="1"/>
    </xf>
    <xf numFmtId="0" fontId="29" fillId="0" borderId="0" xfId="1" applyFont="1" applyFill="1" applyBorder="1" applyAlignment="1">
      <alignment horizontal="left" vertical="top"/>
    </xf>
    <xf numFmtId="0" fontId="29" fillId="0" borderId="0" xfId="1" applyFont="1" applyFill="1" applyBorder="1" applyAlignment="1">
      <alignment horizontal="left" vertical="top" wrapText="1"/>
    </xf>
    <xf numFmtId="0" fontId="29" fillId="0" borderId="15" xfId="1" applyFont="1" applyFill="1" applyBorder="1" applyAlignment="1">
      <alignment horizontal="left" vertical="top"/>
    </xf>
    <xf numFmtId="49" fontId="53" fillId="0" borderId="22" xfId="0" applyNumberFormat="1" applyFont="1" applyBorder="1" applyAlignment="1">
      <alignment horizontal="center" vertical="center" wrapText="1"/>
    </xf>
    <xf numFmtId="0" fontId="53" fillId="0" borderId="8" xfId="0" applyFont="1" applyBorder="1" applyAlignment="1" applyProtection="1">
      <alignment horizontal="center" vertical="center"/>
      <protection locked="0"/>
    </xf>
    <xf numFmtId="0" fontId="43" fillId="0" borderId="13" xfId="0" applyFont="1" applyBorder="1"/>
    <xf numFmtId="0" fontId="29" fillId="0" borderId="8" xfId="1" applyFont="1" applyFill="1" applyBorder="1" applyAlignment="1">
      <alignment horizontal="left" vertical="top"/>
    </xf>
    <xf numFmtId="0" fontId="29" fillId="0" borderId="9" xfId="1" applyFont="1" applyFill="1" applyBorder="1" applyAlignment="1">
      <alignment horizontal="left" vertical="top"/>
    </xf>
    <xf numFmtId="0" fontId="26" fillId="0" borderId="23" xfId="0" applyFont="1" applyBorder="1" applyAlignment="1">
      <alignment horizontal="left" vertical="top" wrapText="1"/>
    </xf>
    <xf numFmtId="0" fontId="26" fillId="0" borderId="7" xfId="0" applyFont="1" applyBorder="1" applyAlignment="1">
      <alignment horizontal="left" vertical="center" wrapText="1"/>
    </xf>
    <xf numFmtId="0" fontId="40" fillId="0" borderId="7" xfId="0" applyFont="1" applyBorder="1" applyAlignment="1">
      <alignment vertical="center" wrapText="1"/>
    </xf>
    <xf numFmtId="0" fontId="35" fillId="2" borderId="10" xfId="1" applyFont="1" applyFill="1" applyBorder="1" applyAlignment="1">
      <alignment vertical="top" wrapText="1"/>
    </xf>
    <xf numFmtId="0" fontId="49" fillId="0" borderId="5" xfId="0" applyFont="1" applyBorder="1" applyAlignment="1">
      <alignment vertical="top" wrapText="1"/>
    </xf>
    <xf numFmtId="0" fontId="26" fillId="2" borderId="9" xfId="0" applyFont="1" applyFill="1" applyBorder="1" applyAlignment="1">
      <alignment horizontal="left" vertical="top" wrapText="1"/>
    </xf>
    <xf numFmtId="0" fontId="29" fillId="0" borderId="8" xfId="1" applyFont="1" applyBorder="1" applyAlignment="1">
      <alignment horizontal="left" vertical="top" wrapText="1"/>
    </xf>
    <xf numFmtId="0" fontId="52" fillId="0" borderId="8" xfId="0" applyFont="1" applyBorder="1" applyAlignment="1" applyProtection="1">
      <alignment horizontal="center" vertical="center"/>
      <protection locked="0"/>
    </xf>
    <xf numFmtId="0" fontId="25" fillId="0" borderId="7" xfId="0" applyFont="1" applyBorder="1" applyAlignment="1">
      <alignment horizontal="center" vertical="top"/>
    </xf>
    <xf numFmtId="0" fontId="43" fillId="0" borderId="7" xfId="0" applyFont="1" applyBorder="1" applyAlignment="1">
      <alignment horizontal="center" vertical="center" wrapText="1"/>
    </xf>
    <xf numFmtId="0" fontId="25" fillId="2" borderId="7" xfId="0" applyFont="1" applyFill="1" applyBorder="1" applyAlignment="1">
      <alignment horizontal="center" vertical="top"/>
    </xf>
    <xf numFmtId="14" fontId="17" fillId="0" borderId="7" xfId="1" applyNumberFormat="1" applyBorder="1" applyAlignment="1" applyProtection="1">
      <alignment horizontal="left" vertical="center" wrapText="1"/>
      <protection locked="0"/>
    </xf>
    <xf numFmtId="0" fontId="25" fillId="0" borderId="10" xfId="0" applyFont="1" applyBorder="1" applyAlignment="1">
      <alignment vertical="top"/>
    </xf>
    <xf numFmtId="0" fontId="25" fillId="2" borderId="10" xfId="0" applyFont="1" applyFill="1" applyBorder="1" applyAlignment="1">
      <alignment vertical="top" wrapText="1"/>
    </xf>
    <xf numFmtId="0" fontId="25" fillId="2" borderId="8" xfId="0" applyFont="1" applyFill="1" applyBorder="1" applyAlignment="1">
      <alignment horizontal="left" vertical="top" wrapText="1"/>
    </xf>
    <xf numFmtId="0" fontId="29" fillId="2" borderId="7" xfId="1" applyFont="1" applyFill="1" applyBorder="1" applyAlignment="1">
      <alignment horizontal="left" vertical="top" wrapText="1"/>
    </xf>
    <xf numFmtId="0" fontId="26" fillId="2" borderId="10" xfId="0" applyFont="1" applyFill="1" applyBorder="1" applyAlignment="1">
      <alignment horizontal="left" vertical="top" wrapText="1"/>
    </xf>
    <xf numFmtId="0" fontId="25" fillId="0" borderId="7" xfId="0" applyFont="1" applyBorder="1" applyAlignment="1" applyProtection="1">
      <alignment horizontal="left" vertical="top" wrapText="1"/>
      <protection locked="0"/>
    </xf>
    <xf numFmtId="0" fontId="0" fillId="0" borderId="0" xfId="0" applyAlignment="1">
      <alignment horizontal="center"/>
    </xf>
    <xf numFmtId="0" fontId="25" fillId="0" borderId="10" xfId="1" applyFont="1" applyFill="1" applyBorder="1" applyAlignment="1">
      <alignment vertical="top" wrapText="1"/>
    </xf>
    <xf numFmtId="0" fontId="25" fillId="0" borderId="9" xfId="1" applyFont="1" applyFill="1" applyBorder="1" applyAlignment="1">
      <alignment horizontal="left" vertical="top" wrapText="1"/>
    </xf>
    <xf numFmtId="0" fontId="19" fillId="13" borderId="0" xfId="0" applyFont="1" applyFill="1" applyAlignment="1">
      <alignment horizontal="center" vertical="center"/>
    </xf>
    <xf numFmtId="0" fontId="0" fillId="13" borderId="0" xfId="0" applyFill="1"/>
    <xf numFmtId="0" fontId="47" fillId="13" borderId="0" xfId="0" applyFont="1" applyFill="1" applyAlignment="1">
      <alignment horizontal="left"/>
    </xf>
    <xf numFmtId="49" fontId="53" fillId="0" borderId="0" xfId="0" applyNumberFormat="1" applyFont="1" applyAlignment="1">
      <alignment horizontal="center" vertical="center" wrapText="1"/>
    </xf>
    <xf numFmtId="0" fontId="26" fillId="0" borderId="0" xfId="0" applyFont="1" applyAlignment="1">
      <alignment horizontal="left" vertical="top" wrapText="1"/>
    </xf>
    <xf numFmtId="0" fontId="53" fillId="0" borderId="0" xfId="0" applyFont="1" applyAlignment="1" applyProtection="1">
      <alignment horizontal="center" vertical="center"/>
      <protection locked="0"/>
    </xf>
    <xf numFmtId="0" fontId="25" fillId="0" borderId="0" xfId="0" applyFont="1" applyAlignment="1" applyProtection="1">
      <alignment horizontal="left" vertical="top" wrapText="1"/>
      <protection locked="0"/>
    </xf>
    <xf numFmtId="0" fontId="19" fillId="10" borderId="0" xfId="0" applyFont="1" applyFill="1" applyAlignment="1">
      <alignment horizontal="center" vertical="center"/>
    </xf>
    <xf numFmtId="0" fontId="0" fillId="10" borderId="0" xfId="0" applyFill="1"/>
    <xf numFmtId="0" fontId="0" fillId="0" borderId="7" xfId="0" applyBorder="1" applyAlignment="1">
      <alignment horizontal="center"/>
    </xf>
    <xf numFmtId="0" fontId="0" fillId="0" borderId="7" xfId="0" applyBorder="1"/>
    <xf numFmtId="49" fontId="14" fillId="0" borderId="9" xfId="0" applyNumberFormat="1" applyFont="1" applyBorder="1" applyAlignment="1">
      <alignment horizontal="center" vertical="center"/>
    </xf>
    <xf numFmtId="0" fontId="14" fillId="0" borderId="10" xfId="0" applyFont="1" applyBorder="1" applyAlignment="1">
      <alignment horizontal="left" vertical="center"/>
    </xf>
    <xf numFmtId="0" fontId="14" fillId="0" borderId="9" xfId="0" applyFont="1" applyBorder="1" applyAlignment="1">
      <alignment vertical="center"/>
    </xf>
    <xf numFmtId="0" fontId="14" fillId="0" borderId="9" xfId="0" applyFont="1" applyBorder="1" applyAlignment="1">
      <alignment horizontal="left" vertical="center" wrapText="1"/>
    </xf>
    <xf numFmtId="0" fontId="57" fillId="0" borderId="7" xfId="0" applyFont="1" applyBorder="1" applyAlignment="1">
      <alignment horizontal="left" vertical="center" wrapText="1"/>
    </xf>
    <xf numFmtId="0" fontId="29" fillId="0" borderId="0" xfId="1" applyFont="1" applyFill="1" applyAlignment="1">
      <alignment wrapText="1"/>
    </xf>
    <xf numFmtId="0" fontId="28" fillId="2" borderId="8" xfId="0" applyFont="1" applyFill="1" applyBorder="1" applyAlignment="1">
      <alignment vertical="top" wrapText="1"/>
    </xf>
    <xf numFmtId="0" fontId="14" fillId="0" borderId="0" xfId="0" applyFont="1" applyAlignment="1">
      <alignment horizontal="left"/>
    </xf>
    <xf numFmtId="0" fontId="33" fillId="24" borderId="0" xfId="0" applyFont="1" applyFill="1" applyAlignment="1">
      <alignment horizontal="left"/>
    </xf>
    <xf numFmtId="0" fontId="43" fillId="0" borderId="7" xfId="0" applyFont="1" applyBorder="1" applyAlignment="1">
      <alignment horizontal="left" wrapText="1"/>
    </xf>
    <xf numFmtId="0" fontId="0" fillId="0" borderId="0" xfId="0" applyAlignment="1">
      <alignment horizontal="left"/>
    </xf>
    <xf numFmtId="0" fontId="58" fillId="2" borderId="7" xfId="0" applyFont="1" applyFill="1" applyBorder="1" applyAlignment="1">
      <alignment horizontal="center" vertical="center" wrapText="1"/>
    </xf>
    <xf numFmtId="0" fontId="58" fillId="0" borderId="7" xfId="0" applyFont="1" applyBorder="1" applyAlignment="1">
      <alignment horizontal="center" vertical="center" wrapText="1"/>
    </xf>
    <xf numFmtId="49" fontId="13" fillId="0" borderId="0" xfId="0" applyNumberFormat="1" applyFont="1" applyAlignment="1">
      <alignment horizontal="center" vertical="center"/>
    </xf>
    <xf numFmtId="0" fontId="29" fillId="0" borderId="8" xfId="1" applyFont="1" applyBorder="1" applyAlignment="1">
      <alignment wrapText="1"/>
    </xf>
    <xf numFmtId="0" fontId="29" fillId="0" borderId="9" xfId="1" applyFont="1" applyBorder="1" applyAlignment="1">
      <alignment wrapText="1"/>
    </xf>
    <xf numFmtId="0" fontId="13" fillId="0" borderId="0" xfId="0" applyFont="1" applyAlignment="1">
      <alignment horizontal="center"/>
    </xf>
    <xf numFmtId="0" fontId="13" fillId="0" borderId="16" xfId="0" applyFont="1" applyBorder="1" applyAlignment="1">
      <alignment vertical="center"/>
    </xf>
    <xf numFmtId="0" fontId="13" fillId="0" borderId="8" xfId="0" applyFont="1" applyBorder="1" applyAlignment="1">
      <alignment vertical="center"/>
    </xf>
    <xf numFmtId="0" fontId="13" fillId="0" borderId="7" xfId="0" applyFont="1" applyBorder="1" applyAlignment="1">
      <alignment vertical="center"/>
    </xf>
    <xf numFmtId="0" fontId="14" fillId="21" borderId="0" xfId="0" applyFont="1" applyFill="1" applyAlignment="1">
      <alignment wrapText="1"/>
    </xf>
    <xf numFmtId="0" fontId="25" fillId="0" borderId="10" xfId="0" applyFont="1" applyBorder="1"/>
    <xf numFmtId="0" fontId="25" fillId="0" borderId="7" xfId="0" applyFont="1" applyBorder="1" applyAlignment="1" applyProtection="1">
      <alignment vertical="top" wrapText="1"/>
      <protection locked="0"/>
    </xf>
    <xf numFmtId="0" fontId="11" fillId="8" borderId="8" xfId="0" applyFont="1" applyFill="1" applyBorder="1" applyAlignment="1">
      <alignment vertical="top" wrapText="1"/>
    </xf>
    <xf numFmtId="0" fontId="11" fillId="0" borderId="7" xfId="0" applyFont="1" applyBorder="1" applyAlignment="1">
      <alignment vertical="top" wrapText="1"/>
    </xf>
    <xf numFmtId="0" fontId="29" fillId="0" borderId="7" xfId="1" applyFont="1" applyFill="1" applyBorder="1" applyAlignment="1">
      <alignment horizontal="left" vertical="top"/>
    </xf>
    <xf numFmtId="49" fontId="53" fillId="0" borderId="7" xfId="0" applyNumberFormat="1" applyFont="1" applyBorder="1" applyAlignment="1">
      <alignment vertical="center" wrapText="1"/>
    </xf>
    <xf numFmtId="0" fontId="53" fillId="0" borderId="7" xfId="0" applyFont="1" applyBorder="1" applyAlignment="1" applyProtection="1">
      <alignment vertical="center"/>
      <protection locked="0"/>
    </xf>
    <xf numFmtId="49" fontId="26" fillId="0" borderId="7" xfId="0" applyNumberFormat="1" applyFont="1" applyBorder="1" applyAlignment="1">
      <alignment vertical="center" wrapText="1"/>
    </xf>
    <xf numFmtId="0" fontId="52" fillId="8" borderId="7" xfId="0" applyFont="1" applyFill="1" applyBorder="1" applyAlignment="1" applyProtection="1">
      <alignment horizontal="center" vertical="center"/>
      <protection locked="0"/>
    </xf>
    <xf numFmtId="0" fontId="25" fillId="0" borderId="0" xfId="0" applyFont="1" applyAlignment="1">
      <alignment horizontal="center" vertical="center" wrapText="1"/>
    </xf>
    <xf numFmtId="49" fontId="14" fillId="0" borderId="8" xfId="0" applyNumberFormat="1" applyFont="1" applyBorder="1" applyAlignment="1">
      <alignment horizontal="center"/>
    </xf>
    <xf numFmtId="0" fontId="59" fillId="0" borderId="5" xfId="0" applyFont="1" applyBorder="1" applyAlignment="1">
      <alignment horizontal="center" vertical="center" wrapText="1"/>
    </xf>
    <xf numFmtId="0" fontId="59" fillId="2" borderId="5" xfId="0" applyFont="1" applyFill="1" applyBorder="1" applyAlignment="1">
      <alignment horizontal="center" vertical="center" wrapText="1"/>
    </xf>
    <xf numFmtId="0" fontId="59" fillId="0" borderId="7" xfId="0" applyFont="1" applyBorder="1" applyAlignment="1">
      <alignment horizontal="center" vertical="center" wrapText="1"/>
    </xf>
    <xf numFmtId="0" fontId="14" fillId="2" borderId="7"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14" fillId="2" borderId="5" xfId="0" applyFont="1" applyFill="1" applyBorder="1" applyAlignment="1">
      <alignment horizontal="center" vertical="center" wrapText="1"/>
    </xf>
    <xf numFmtId="0" fontId="14" fillId="0" borderId="8" xfId="0" applyFont="1" applyBorder="1" applyAlignment="1">
      <alignment horizontal="center" vertical="center" wrapText="1"/>
    </xf>
    <xf numFmtId="49" fontId="59" fillId="2" borderId="7" xfId="0" applyNumberFormat="1" applyFont="1" applyFill="1" applyBorder="1" applyAlignment="1">
      <alignment horizontal="center" vertical="center" wrapText="1"/>
    </xf>
    <xf numFmtId="49" fontId="59" fillId="0" borderId="7" xfId="0" applyNumberFormat="1" applyFont="1" applyBorder="1" applyAlignment="1">
      <alignment horizontal="center" vertical="center" wrapText="1"/>
    </xf>
    <xf numFmtId="0" fontId="25" fillId="2" borderId="7"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49" fontId="14" fillId="0" borderId="7" xfId="0" applyNumberFormat="1" applyFont="1" applyBorder="1" applyAlignment="1">
      <alignment horizontal="center" vertical="top"/>
    </xf>
    <xf numFmtId="0" fontId="13" fillId="0" borderId="8" xfId="0" applyFont="1" applyBorder="1" applyAlignment="1">
      <alignment vertical="top"/>
    </xf>
    <xf numFmtId="0" fontId="13" fillId="0" borderId="7" xfId="0" applyFont="1" applyBorder="1" applyAlignment="1">
      <alignment horizontal="center" vertical="top"/>
    </xf>
    <xf numFmtId="0" fontId="13" fillId="0" borderId="0" xfId="0" applyFont="1" applyAlignment="1">
      <alignment horizontal="center" vertical="top"/>
    </xf>
    <xf numFmtId="0" fontId="13" fillId="0" borderId="0" xfId="0" applyFont="1" applyAlignment="1">
      <alignment vertical="top"/>
    </xf>
    <xf numFmtId="49" fontId="13" fillId="0" borderId="7" xfId="0" applyNumberFormat="1" applyFont="1" applyBorder="1" applyAlignment="1">
      <alignment horizontal="center"/>
    </xf>
    <xf numFmtId="0" fontId="13" fillId="0" borderId="7" xfId="0" applyFont="1" applyBorder="1" applyAlignment="1">
      <alignment horizontal="center"/>
    </xf>
    <xf numFmtId="0" fontId="25" fillId="0" borderId="8"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35" fillId="0" borderId="10" xfId="1" applyFont="1" applyFill="1" applyBorder="1" applyAlignment="1">
      <alignment horizontal="left" vertical="top" wrapText="1"/>
    </xf>
    <xf numFmtId="14" fontId="25" fillId="0" borderId="7" xfId="0" applyNumberFormat="1" applyFont="1" applyBorder="1" applyAlignment="1">
      <alignment horizontal="center" vertical="top" wrapText="1"/>
    </xf>
    <xf numFmtId="14" fontId="25" fillId="2" borderId="7" xfId="0" applyNumberFormat="1" applyFont="1" applyFill="1" applyBorder="1" applyAlignment="1">
      <alignment horizontal="center" vertical="top" wrapText="1"/>
    </xf>
    <xf numFmtId="0" fontId="52" fillId="2" borderId="6" xfId="0" applyFont="1" applyFill="1" applyBorder="1" applyAlignment="1" applyProtection="1">
      <alignment horizontal="left" vertical="top" wrapText="1"/>
      <protection locked="0"/>
    </xf>
    <xf numFmtId="0" fontId="11" fillId="2" borderId="7" xfId="0" applyFont="1" applyFill="1" applyBorder="1" applyAlignment="1">
      <alignment horizontal="left" vertical="top" wrapText="1"/>
    </xf>
    <xf numFmtId="0" fontId="11" fillId="0" borderId="7" xfId="0" applyFont="1" applyBorder="1" applyAlignment="1">
      <alignment horizontal="left" vertical="top" wrapText="1"/>
    </xf>
    <xf numFmtId="14" fontId="25" fillId="0" borderId="7" xfId="0" applyNumberFormat="1" applyFont="1" applyBorder="1" applyAlignment="1">
      <alignment horizontal="left" vertical="top" wrapText="1"/>
    </xf>
    <xf numFmtId="14" fontId="25" fillId="2" borderId="7" xfId="0" applyNumberFormat="1" applyFont="1" applyFill="1" applyBorder="1" applyAlignment="1">
      <alignment horizontal="left" vertical="top" wrapText="1"/>
    </xf>
    <xf numFmtId="0" fontId="29" fillId="0" borderId="0" xfId="1" applyFont="1" applyFill="1"/>
    <xf numFmtId="0" fontId="10" fillId="0" borderId="7" xfId="0" applyFont="1" applyBorder="1" applyAlignment="1" applyProtection="1">
      <alignment horizontal="left" vertical="top" wrapText="1"/>
      <protection locked="0"/>
    </xf>
    <xf numFmtId="0" fontId="10" fillId="2" borderId="7" xfId="0" applyFont="1" applyFill="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2" borderId="8"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0" borderId="7" xfId="0" applyFont="1" applyBorder="1" applyAlignment="1">
      <alignment horizontal="left" vertical="top" wrapText="1"/>
    </xf>
    <xf numFmtId="0" fontId="17" fillId="0" borderId="7" xfId="1" applyBorder="1" applyAlignment="1" applyProtection="1">
      <alignment horizontal="left" vertical="center" wrapText="1"/>
      <protection locked="0"/>
    </xf>
    <xf numFmtId="0" fontId="9" fillId="0" borderId="8" xfId="0" applyFont="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2" borderId="7" xfId="0" applyFont="1" applyFill="1" applyBorder="1" applyAlignment="1">
      <alignment horizontal="left" vertical="top" wrapText="1"/>
    </xf>
    <xf numFmtId="0" fontId="8" fillId="0" borderId="7" xfId="0" applyFont="1" applyBorder="1" applyAlignment="1">
      <alignment horizontal="left" vertical="top" wrapText="1"/>
    </xf>
    <xf numFmtId="0" fontId="8" fillId="2" borderId="0" xfId="0" applyFont="1" applyFill="1" applyAlignment="1">
      <alignment horizontal="left" vertical="top" wrapText="1"/>
    </xf>
    <xf numFmtId="0" fontId="7" fillId="2" borderId="7" xfId="0" applyFont="1" applyFill="1" applyBorder="1" applyAlignment="1">
      <alignment horizontal="left" vertical="top" wrapText="1"/>
    </xf>
    <xf numFmtId="0" fontId="6" fillId="0" borderId="7" xfId="0" applyFont="1" applyBorder="1" applyAlignment="1">
      <alignment horizontal="left" vertical="top" wrapText="1"/>
    </xf>
    <xf numFmtId="0" fontId="5" fillId="2" borderId="7" xfId="0" applyFont="1" applyFill="1" applyBorder="1" applyAlignment="1" applyProtection="1">
      <alignment horizontal="left" vertical="top" wrapText="1"/>
      <protection locked="0"/>
    </xf>
    <xf numFmtId="14" fontId="5" fillId="0" borderId="7" xfId="0" applyNumberFormat="1" applyFont="1" applyBorder="1" applyAlignment="1">
      <alignment horizontal="center" vertical="top" wrapText="1"/>
    </xf>
    <xf numFmtId="14" fontId="3" fillId="2" borderId="7" xfId="0" applyNumberFormat="1" applyFont="1" applyFill="1" applyBorder="1" applyAlignment="1">
      <alignment horizontal="center" vertical="top" wrapText="1"/>
    </xf>
    <xf numFmtId="14" fontId="3" fillId="0" borderId="7" xfId="0" applyNumberFormat="1" applyFont="1" applyBorder="1" applyAlignment="1">
      <alignment horizontal="center" vertical="top" wrapText="1"/>
    </xf>
    <xf numFmtId="0" fontId="3" fillId="0" borderId="0" xfId="0" applyFont="1" applyAlignment="1">
      <alignment horizontal="left" vertical="top"/>
    </xf>
    <xf numFmtId="0" fontId="3" fillId="0" borderId="7" xfId="0" applyFont="1" applyBorder="1" applyAlignment="1" applyProtection="1">
      <alignment horizontal="left" vertical="top" wrapText="1"/>
      <protection locked="0"/>
    </xf>
    <xf numFmtId="0" fontId="3" fillId="0" borderId="7" xfId="0" applyFont="1" applyBorder="1" applyAlignment="1">
      <alignment horizontal="left" vertical="top" wrapText="1"/>
    </xf>
    <xf numFmtId="0" fontId="2" fillId="0" borderId="7" xfId="0" applyFont="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39" fillId="0" borderId="0" xfId="0" applyFont="1" applyAlignment="1">
      <alignment horizontal="center" vertical="center"/>
    </xf>
    <xf numFmtId="0" fontId="0" fillId="0" borderId="0" xfId="0" applyAlignment="1">
      <alignment horizontal="left" vertical="top" wrapText="1"/>
    </xf>
    <xf numFmtId="0" fontId="18" fillId="28" borderId="0" xfId="0" applyFont="1" applyFill="1" applyAlignment="1">
      <alignment horizontal="center" vertical="center" wrapText="1"/>
    </xf>
    <xf numFmtId="0" fontId="12" fillId="28" borderId="0" xfId="0" applyFont="1" applyFill="1" applyAlignment="1">
      <alignment horizontal="center"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13" xfId="0" applyFont="1" applyFill="1" applyBorder="1" applyAlignment="1">
      <alignment horizontal="center" vertical="center" wrapText="1"/>
    </xf>
    <xf numFmtId="0" fontId="16" fillId="2" borderId="0" xfId="0" applyFont="1" applyFill="1" applyAlignment="1">
      <alignment horizontal="center" vertical="center" wrapText="1"/>
    </xf>
    <xf numFmtId="0" fontId="20" fillId="0" borderId="7" xfId="0" applyFont="1" applyBorder="1" applyAlignment="1">
      <alignment horizontal="center" vertical="center"/>
    </xf>
    <xf numFmtId="0" fontId="12" fillId="18" borderId="7" xfId="0" applyFont="1" applyFill="1" applyBorder="1" applyAlignment="1">
      <alignment horizontal="center" vertical="center" textRotation="90"/>
    </xf>
    <xf numFmtId="0" fontId="13" fillId="0" borderId="7" xfId="0" applyFont="1" applyBorder="1" applyAlignment="1">
      <alignment horizontal="center" vertical="center" textRotation="90" wrapText="1"/>
    </xf>
    <xf numFmtId="0" fontId="12" fillId="5" borderId="7" xfId="0" applyFont="1" applyFill="1" applyBorder="1" applyAlignment="1">
      <alignment horizontal="center" vertical="center" textRotation="90"/>
    </xf>
    <xf numFmtId="0" fontId="12" fillId="4" borderId="7" xfId="0" applyFont="1" applyFill="1" applyBorder="1" applyAlignment="1">
      <alignment horizontal="center" vertical="center" textRotation="90" wrapText="1"/>
    </xf>
    <xf numFmtId="0" fontId="12" fillId="6" borderId="7" xfId="0" applyFont="1" applyFill="1" applyBorder="1" applyAlignment="1">
      <alignment horizontal="center" vertical="center" textRotation="90"/>
    </xf>
    <xf numFmtId="0" fontId="13" fillId="0" borderId="7" xfId="0" applyFont="1" applyBorder="1" applyAlignment="1">
      <alignment horizontal="center" vertical="center" textRotation="90"/>
    </xf>
    <xf numFmtId="14" fontId="22" fillId="3" borderId="8" xfId="0" applyNumberFormat="1" applyFont="1" applyFill="1" applyBorder="1" applyAlignment="1">
      <alignment horizontal="center" vertical="center" wrapText="1"/>
    </xf>
    <xf numFmtId="14" fontId="22" fillId="3" borderId="10" xfId="0" applyNumberFormat="1" applyFont="1" applyFill="1" applyBorder="1" applyAlignment="1">
      <alignment horizontal="center" vertical="center" wrapText="1"/>
    </xf>
    <xf numFmtId="14" fontId="22" fillId="3" borderId="9" xfId="0" applyNumberFormat="1" applyFont="1" applyFill="1" applyBorder="1" applyAlignment="1">
      <alignment horizontal="center" vertical="center" wrapText="1"/>
    </xf>
    <xf numFmtId="0" fontId="13" fillId="20" borderId="7" xfId="0" applyFont="1" applyFill="1" applyBorder="1" applyAlignment="1">
      <alignment horizontal="center" vertical="center" wrapText="1"/>
    </xf>
    <xf numFmtId="0" fontId="25" fillId="0" borderId="13" xfId="0" applyFont="1" applyBorder="1" applyAlignment="1">
      <alignment horizontal="center" vertical="center"/>
    </xf>
    <xf numFmtId="49" fontId="53" fillId="0" borderId="5" xfId="0" applyNumberFormat="1" applyFont="1" applyBorder="1" applyAlignment="1">
      <alignment horizontal="center" vertical="center" wrapText="1"/>
    </xf>
    <xf numFmtId="49" fontId="53" fillId="0" borderId="16" xfId="0" applyNumberFormat="1" applyFont="1" applyBorder="1" applyAlignment="1">
      <alignment horizontal="center" vertical="center" wrapText="1"/>
    </xf>
    <xf numFmtId="49" fontId="53" fillId="0" borderId="17" xfId="0" applyNumberFormat="1" applyFont="1" applyBorder="1" applyAlignment="1">
      <alignment horizontal="center" vertical="center" wrapText="1"/>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26" fillId="0" borderId="7" xfId="0" applyFont="1" applyBorder="1" applyAlignment="1">
      <alignment horizontal="left" vertical="top" wrapText="1"/>
    </xf>
    <xf numFmtId="0" fontId="53" fillId="0" borderId="8" xfId="0" applyFont="1" applyBorder="1" applyAlignment="1" applyProtection="1">
      <alignment horizontal="center" vertical="center"/>
      <protection locked="0"/>
    </xf>
    <xf numFmtId="0" fontId="53" fillId="0" borderId="10" xfId="0" applyFont="1" applyBorder="1" applyAlignment="1" applyProtection="1">
      <alignment horizontal="center" vertical="center"/>
      <protection locked="0"/>
    </xf>
    <xf numFmtId="0" fontId="53" fillId="0" borderId="9" xfId="0" applyFont="1" applyBorder="1" applyAlignment="1" applyProtection="1">
      <alignment horizontal="center" vertical="center"/>
      <protection locked="0"/>
    </xf>
    <xf numFmtId="0" fontId="25" fillId="0" borderId="7" xfId="0" applyFont="1" applyBorder="1" applyAlignment="1">
      <alignment horizontal="left" vertical="top" wrapText="1"/>
    </xf>
    <xf numFmtId="0" fontId="53" fillId="0" borderId="7" xfId="0" applyFont="1" applyBorder="1" applyAlignment="1" applyProtection="1">
      <alignment horizontal="center" vertical="center"/>
      <protection locked="0"/>
    </xf>
    <xf numFmtId="0" fontId="26" fillId="0" borderId="5" xfId="0" applyFont="1" applyBorder="1" applyAlignment="1">
      <alignment horizontal="left" vertical="top" wrapText="1"/>
    </xf>
    <xf numFmtId="0" fontId="53" fillId="0" borderId="6" xfId="0" applyFont="1" applyBorder="1" applyAlignment="1" applyProtection="1">
      <alignment horizontal="center" vertical="center"/>
      <protection locked="0"/>
    </xf>
    <xf numFmtId="0" fontId="9" fillId="0" borderId="7"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9" fillId="3" borderId="0" xfId="0" applyFont="1" applyFill="1" applyAlignment="1">
      <alignment horizontal="center" vertical="center"/>
    </xf>
    <xf numFmtId="49" fontId="53" fillId="0" borderId="13" xfId="0" applyNumberFormat="1" applyFont="1" applyBorder="1" applyAlignment="1">
      <alignment horizontal="center" vertical="center" wrapText="1"/>
    </xf>
    <xf numFmtId="0" fontId="9" fillId="0" borderId="8" xfId="0" applyFont="1" applyBorder="1" applyAlignment="1">
      <alignment horizontal="left" vertical="top" wrapText="1"/>
    </xf>
    <xf numFmtId="0" fontId="10" fillId="0" borderId="10" xfId="0" applyFont="1" applyBorder="1" applyAlignment="1">
      <alignment horizontal="left" vertical="top" wrapText="1"/>
    </xf>
    <xf numFmtId="0" fontId="10" fillId="0" borderId="9" xfId="0" applyFont="1" applyBorder="1" applyAlignment="1">
      <alignment horizontal="left" vertical="top" wrapText="1"/>
    </xf>
    <xf numFmtId="0" fontId="10" fillId="0" borderId="8" xfId="0" applyFont="1" applyBorder="1" applyAlignment="1">
      <alignment horizontal="left" vertical="top" wrapText="1"/>
    </xf>
    <xf numFmtId="49" fontId="53" fillId="0" borderId="8" xfId="0" applyNumberFormat="1" applyFont="1" applyBorder="1" applyAlignment="1">
      <alignment horizontal="center" vertical="center" wrapText="1"/>
    </xf>
    <xf numFmtId="49" fontId="53" fillId="0" borderId="9" xfId="0" applyNumberFormat="1" applyFont="1" applyBorder="1" applyAlignment="1">
      <alignment horizontal="center" vertical="center"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0" fillId="0" borderId="13" xfId="0" applyBorder="1" applyAlignment="1">
      <alignment horizontal="center" vertical="center"/>
    </xf>
    <xf numFmtId="49" fontId="53" fillId="8" borderId="8" xfId="0" applyNumberFormat="1" applyFont="1" applyFill="1" applyBorder="1" applyAlignment="1">
      <alignment horizontal="center" vertical="center" wrapText="1"/>
    </xf>
    <xf numFmtId="49" fontId="53" fillId="8" borderId="9" xfId="0" applyNumberFormat="1" applyFont="1" applyFill="1" applyBorder="1" applyAlignment="1">
      <alignment horizontal="center" vertical="center" wrapText="1"/>
    </xf>
    <xf numFmtId="0" fontId="8" fillId="8" borderId="8" xfId="0" applyFont="1" applyFill="1" applyBorder="1" applyAlignment="1" applyProtection="1">
      <alignment horizontal="left" vertical="top" wrapText="1"/>
      <protection locked="0"/>
    </xf>
    <xf numFmtId="0" fontId="10" fillId="8" borderId="9" xfId="0" applyFont="1" applyFill="1" applyBorder="1" applyAlignment="1" applyProtection="1">
      <alignment horizontal="left" vertical="top" wrapText="1"/>
      <protection locked="0"/>
    </xf>
    <xf numFmtId="0" fontId="10" fillId="8" borderId="8" xfId="0" applyFont="1" applyFill="1" applyBorder="1" applyAlignment="1" applyProtection="1">
      <alignment horizontal="left" vertical="top" wrapText="1"/>
      <protection locked="0"/>
    </xf>
    <xf numFmtId="0" fontId="0" fillId="8" borderId="13" xfId="0" applyFill="1" applyBorder="1" applyAlignment="1">
      <alignment horizontal="center" vertical="center"/>
    </xf>
    <xf numFmtId="0" fontId="10" fillId="2" borderId="8" xfId="0" applyFont="1" applyFill="1" applyBorder="1" applyAlignment="1" applyProtection="1">
      <alignment horizontal="left" vertical="top" wrapText="1"/>
      <protection locked="0"/>
    </xf>
    <xf numFmtId="0" fontId="10" fillId="2" borderId="10" xfId="0" applyFont="1" applyFill="1" applyBorder="1" applyAlignment="1" applyProtection="1">
      <alignment horizontal="left" vertical="top" wrapText="1"/>
      <protection locked="0"/>
    </xf>
    <xf numFmtId="0" fontId="10" fillId="2" borderId="9" xfId="0" applyFont="1" applyFill="1" applyBorder="1" applyAlignment="1" applyProtection="1">
      <alignment horizontal="left" vertical="top" wrapText="1"/>
      <protection locked="0"/>
    </xf>
    <xf numFmtId="0" fontId="26" fillId="8" borderId="16" xfId="0" applyFont="1" applyFill="1" applyBorder="1" applyAlignment="1">
      <alignment horizontal="left" vertical="top" wrapText="1"/>
    </xf>
    <xf numFmtId="0" fontId="26" fillId="8" borderId="13" xfId="0" applyFont="1" applyFill="1" applyBorder="1" applyAlignment="1">
      <alignment horizontal="left" vertical="top" wrapText="1"/>
    </xf>
    <xf numFmtId="49" fontId="53" fillId="8" borderId="10" xfId="0" applyNumberFormat="1" applyFont="1" applyFill="1" applyBorder="1" applyAlignment="1">
      <alignment horizontal="center" vertical="center" wrapText="1"/>
    </xf>
    <xf numFmtId="0" fontId="52" fillId="8" borderId="18" xfId="0" applyFont="1" applyFill="1" applyBorder="1" applyAlignment="1" applyProtection="1">
      <alignment horizontal="left" vertical="top" wrapText="1"/>
      <protection locked="0"/>
    </xf>
    <xf numFmtId="0" fontId="52" fillId="8" borderId="21" xfId="0" applyFont="1" applyFill="1" applyBorder="1" applyAlignment="1" applyProtection="1">
      <alignment horizontal="left" vertical="top" wrapText="1"/>
      <protection locked="0"/>
    </xf>
    <xf numFmtId="0" fontId="52" fillId="8" borderId="19" xfId="0" applyFont="1" applyFill="1" applyBorder="1" applyAlignment="1" applyProtection="1">
      <alignment horizontal="left" vertical="top" wrapText="1"/>
      <protection locked="0"/>
    </xf>
    <xf numFmtId="0" fontId="4" fillId="8" borderId="8" xfId="0" applyFont="1" applyFill="1" applyBorder="1" applyAlignment="1" applyProtection="1">
      <alignment horizontal="left" vertical="top" wrapText="1"/>
      <protection locked="0"/>
    </xf>
    <xf numFmtId="0" fontId="10" fillId="8" borderId="10" xfId="0" applyFont="1" applyFill="1" applyBorder="1" applyAlignment="1" applyProtection="1">
      <alignment horizontal="left" vertical="top" wrapText="1"/>
      <protection locked="0"/>
    </xf>
    <xf numFmtId="0" fontId="26" fillId="2" borderId="16" xfId="0" applyFont="1" applyFill="1" applyBorder="1" applyAlignment="1">
      <alignment horizontal="left" vertical="top" wrapText="1"/>
    </xf>
    <xf numFmtId="0" fontId="26" fillId="2" borderId="13" xfId="0" applyFont="1" applyFill="1" applyBorder="1" applyAlignment="1">
      <alignment horizontal="left" vertical="top" wrapText="1"/>
    </xf>
    <xf numFmtId="0" fontId="26" fillId="2" borderId="17" xfId="0" applyFont="1" applyFill="1" applyBorder="1" applyAlignment="1">
      <alignment horizontal="left" vertical="top" wrapText="1"/>
    </xf>
    <xf numFmtId="0" fontId="52" fillId="2" borderId="18" xfId="0" applyFont="1" applyFill="1" applyBorder="1" applyAlignment="1" applyProtection="1">
      <alignment horizontal="left" vertical="top" wrapText="1"/>
      <protection locked="0"/>
    </xf>
    <xf numFmtId="0" fontId="52" fillId="2" borderId="21" xfId="0" applyFont="1" applyFill="1" applyBorder="1" applyAlignment="1" applyProtection="1">
      <alignment horizontal="left" vertical="top" wrapText="1"/>
      <protection locked="0"/>
    </xf>
    <xf numFmtId="0" fontId="52" fillId="2" borderId="19" xfId="0" applyFont="1" applyFill="1" applyBorder="1" applyAlignment="1" applyProtection="1">
      <alignment horizontal="left" vertical="top" wrapText="1"/>
      <protection locked="0"/>
    </xf>
    <xf numFmtId="0" fontId="8" fillId="2" borderId="8" xfId="0" applyFont="1" applyFill="1" applyBorder="1" applyAlignment="1" applyProtection="1">
      <alignment horizontal="left" vertical="top" wrapText="1"/>
      <protection locked="0"/>
    </xf>
    <xf numFmtId="0" fontId="26" fillId="8" borderId="17" xfId="0" applyFont="1" applyFill="1" applyBorder="1" applyAlignment="1">
      <alignment horizontal="left" vertical="top" wrapText="1"/>
    </xf>
    <xf numFmtId="0" fontId="53" fillId="2" borderId="8" xfId="0" applyFont="1" applyFill="1" applyBorder="1" applyAlignment="1">
      <alignment horizontal="center" vertical="center" wrapText="1"/>
    </xf>
    <xf numFmtId="49" fontId="53" fillId="2" borderId="10" xfId="0" applyNumberFormat="1" applyFont="1" applyFill="1" applyBorder="1" applyAlignment="1">
      <alignment horizontal="center" vertical="center" wrapText="1"/>
    </xf>
    <xf numFmtId="49" fontId="53" fillId="2" borderId="9" xfId="0" applyNumberFormat="1" applyFont="1" applyFill="1" applyBorder="1" applyAlignment="1">
      <alignment horizontal="center" vertical="center" wrapText="1"/>
    </xf>
    <xf numFmtId="49" fontId="53" fillId="2" borderId="7" xfId="0" applyNumberFormat="1" applyFont="1" applyFill="1" applyBorder="1" applyAlignment="1">
      <alignment horizontal="center" vertical="center" wrapText="1"/>
    </xf>
    <xf numFmtId="0" fontId="25" fillId="2" borderId="16" xfId="0" applyFont="1" applyFill="1" applyBorder="1" applyAlignment="1">
      <alignment horizontal="left" vertical="top" wrapText="1"/>
    </xf>
    <xf numFmtId="0" fontId="25" fillId="2" borderId="17" xfId="0" applyFont="1" applyFill="1" applyBorder="1" applyAlignment="1">
      <alignment horizontal="left" vertical="top" wrapText="1"/>
    </xf>
    <xf numFmtId="0" fontId="27" fillId="8" borderId="16" xfId="0" applyFont="1" applyFill="1" applyBorder="1" applyAlignment="1">
      <alignment horizontal="left" vertical="top" wrapText="1"/>
    </xf>
    <xf numFmtId="0" fontId="27" fillId="8" borderId="13" xfId="0" applyFont="1" applyFill="1" applyBorder="1" applyAlignment="1">
      <alignment horizontal="left" vertical="top" wrapText="1"/>
    </xf>
    <xf numFmtId="0" fontId="12" fillId="3" borderId="0" xfId="0" applyFont="1" applyFill="1" applyAlignment="1">
      <alignment horizontal="center" vertical="center"/>
    </xf>
    <xf numFmtId="0" fontId="26" fillId="8" borderId="8" xfId="0" applyFont="1" applyFill="1" applyBorder="1" applyAlignment="1">
      <alignment horizontal="left" vertical="top" wrapText="1"/>
    </xf>
    <xf numFmtId="0" fontId="26" fillId="8" borderId="9" xfId="0" applyFont="1" applyFill="1" applyBorder="1" applyAlignment="1">
      <alignment horizontal="left" vertical="top" wrapText="1"/>
    </xf>
    <xf numFmtId="0" fontId="9" fillId="8" borderId="8" xfId="0" applyFont="1" applyFill="1" applyBorder="1" applyAlignment="1" applyProtection="1">
      <alignment horizontal="left" vertical="top" wrapText="1"/>
      <protection locked="0"/>
    </xf>
    <xf numFmtId="49" fontId="53" fillId="2" borderId="8" xfId="0" applyNumberFormat="1" applyFont="1" applyFill="1" applyBorder="1" applyAlignment="1">
      <alignment horizontal="center" vertical="center" wrapText="1"/>
    </xf>
    <xf numFmtId="0" fontId="9" fillId="2" borderId="8" xfId="0" applyFont="1" applyFill="1" applyBorder="1" applyAlignment="1" applyProtection="1">
      <alignment horizontal="left" vertical="top" wrapText="1"/>
      <protection locked="0"/>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25" fillId="2" borderId="8" xfId="0" applyFont="1" applyFill="1" applyBorder="1" applyAlignment="1">
      <alignment horizontal="left" vertical="top" wrapText="1"/>
    </xf>
    <xf numFmtId="0" fontId="25" fillId="2" borderId="9" xfId="0" applyFont="1" applyFill="1" applyBorder="1" applyAlignment="1">
      <alignment horizontal="left" vertical="top" wrapText="1"/>
    </xf>
    <xf numFmtId="0" fontId="52" fillId="2" borderId="8" xfId="0" applyFont="1" applyFill="1" applyBorder="1" applyAlignment="1" applyProtection="1">
      <alignment horizontal="center" vertical="center"/>
      <protection locked="0"/>
    </xf>
    <xf numFmtId="0" fontId="52" fillId="2" borderId="9" xfId="0" applyFont="1" applyFill="1" applyBorder="1" applyAlignment="1" applyProtection="1">
      <alignment horizontal="center" vertical="center"/>
      <protection locked="0"/>
    </xf>
    <xf numFmtId="0" fontId="8"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10" xfId="0" applyFont="1" applyFill="1" applyBorder="1" applyAlignment="1">
      <alignment horizontal="left" vertical="top" wrapText="1"/>
    </xf>
    <xf numFmtId="0" fontId="25" fillId="0" borderId="5" xfId="0" applyFont="1" applyBorder="1" applyAlignment="1">
      <alignment vertical="top" wrapText="1"/>
    </xf>
    <xf numFmtId="0" fontId="14" fillId="0" borderId="7" xfId="0" applyFont="1" applyBorder="1" applyAlignment="1">
      <alignment horizontal="center" vertical="center" wrapText="1"/>
    </xf>
    <xf numFmtId="0" fontId="52" fillId="0" borderId="8" xfId="0" applyFont="1" applyBorder="1" applyAlignment="1" applyProtection="1">
      <alignment horizontal="center" vertical="center"/>
      <protection locked="0"/>
    </xf>
    <xf numFmtId="0" fontId="52" fillId="0" borderId="9" xfId="0" applyFont="1" applyBorder="1" applyAlignment="1" applyProtection="1">
      <alignment horizontal="center" vertical="center"/>
      <protection locked="0"/>
    </xf>
    <xf numFmtId="0" fontId="52" fillId="2" borderId="18" xfId="0" applyFont="1" applyFill="1" applyBorder="1" applyAlignment="1" applyProtection="1">
      <alignment horizontal="center" vertical="center"/>
      <protection locked="0"/>
    </xf>
    <xf numFmtId="0" fontId="52" fillId="2" borderId="21" xfId="0" applyFont="1" applyFill="1" applyBorder="1" applyAlignment="1" applyProtection="1">
      <alignment horizontal="center" vertical="center"/>
      <protection locked="0"/>
    </xf>
    <xf numFmtId="0" fontId="52" fillId="2" borderId="19" xfId="0" applyFont="1" applyFill="1" applyBorder="1" applyAlignment="1" applyProtection="1">
      <alignment horizontal="center" vertical="center"/>
      <protection locked="0"/>
    </xf>
    <xf numFmtId="0" fontId="2" fillId="2" borderId="8" xfId="0" applyFont="1" applyFill="1" applyBorder="1" applyAlignment="1">
      <alignment horizontal="left" vertical="top" wrapText="1"/>
    </xf>
    <xf numFmtId="0" fontId="14" fillId="2" borderId="10" xfId="0" applyFont="1" applyFill="1" applyBorder="1" applyAlignment="1">
      <alignment horizontal="center" vertical="center" wrapText="1"/>
    </xf>
    <xf numFmtId="0" fontId="25" fillId="2" borderId="5" xfId="0" applyFont="1" applyFill="1" applyBorder="1" applyAlignment="1">
      <alignment vertical="top" wrapText="1"/>
    </xf>
    <xf numFmtId="0" fontId="25" fillId="0" borderId="16" xfId="0" applyFont="1" applyBorder="1" applyAlignment="1">
      <alignment vertical="top" wrapText="1"/>
    </xf>
    <xf numFmtId="0" fontId="25" fillId="0" borderId="13" xfId="0" applyFont="1" applyBorder="1" applyAlignment="1">
      <alignment vertical="top" wrapText="1"/>
    </xf>
    <xf numFmtId="0" fontId="14" fillId="2" borderId="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25" fillId="0" borderId="17" xfId="0" applyFont="1" applyBorder="1" applyAlignment="1">
      <alignment vertical="top" wrapText="1"/>
    </xf>
    <xf numFmtId="0" fontId="14" fillId="0" borderId="5" xfId="0" applyFont="1" applyBorder="1" applyAlignment="1">
      <alignment horizontal="center" vertical="center" wrapText="1"/>
    </xf>
    <xf numFmtId="0" fontId="25" fillId="2" borderId="10" xfId="0" applyFont="1" applyFill="1" applyBorder="1" applyAlignment="1">
      <alignment vertical="top" wrapText="1"/>
    </xf>
    <xf numFmtId="0" fontId="25" fillId="2" borderId="9" xfId="0" applyFont="1" applyFill="1" applyBorder="1" applyAlignment="1">
      <alignment vertical="top" wrapText="1"/>
    </xf>
    <xf numFmtId="0" fontId="52" fillId="0" borderId="10" xfId="0" applyFont="1" applyBorder="1" applyAlignment="1" applyProtection="1">
      <alignment horizontal="center" vertical="center"/>
      <protection locked="0"/>
    </xf>
    <xf numFmtId="0" fontId="2" fillId="0" borderId="8" xfId="0" applyFont="1" applyBorder="1" applyAlignment="1">
      <alignment horizontal="left" vertical="top"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52" fillId="0" borderId="6" xfId="0" applyFont="1" applyBorder="1" applyAlignment="1" applyProtection="1">
      <alignment horizontal="center" vertical="center"/>
      <protection locked="0"/>
    </xf>
    <xf numFmtId="0" fontId="52" fillId="2" borderId="10" xfId="0" applyFont="1" applyFill="1" applyBorder="1" applyAlignment="1" applyProtection="1">
      <alignment horizontal="center" vertical="center"/>
      <protection locked="0"/>
    </xf>
    <xf numFmtId="0" fontId="10" fillId="0" borderId="7" xfId="0" applyFont="1" applyBorder="1" applyAlignment="1">
      <alignment horizontal="left" vertical="top" wrapText="1"/>
    </xf>
    <xf numFmtId="0" fontId="8" fillId="0" borderId="7" xfId="0" applyFont="1" applyBorder="1" applyAlignment="1">
      <alignment horizontal="left" vertical="top" wrapText="1"/>
    </xf>
    <xf numFmtId="0" fontId="25" fillId="2" borderId="16" xfId="0" applyFont="1" applyFill="1" applyBorder="1" applyAlignment="1">
      <alignment vertical="top" wrapText="1"/>
    </xf>
    <xf numFmtId="0" fontId="25" fillId="2" borderId="13" xfId="0" applyFont="1" applyFill="1" applyBorder="1" applyAlignment="1">
      <alignment vertical="top" wrapText="1"/>
    </xf>
    <xf numFmtId="0" fontId="25" fillId="2" borderId="17" xfId="0" applyFont="1" applyFill="1" applyBorder="1" applyAlignment="1">
      <alignment vertical="top" wrapText="1"/>
    </xf>
    <xf numFmtId="0" fontId="10" fillId="2" borderId="7" xfId="0" applyFont="1" applyFill="1" applyBorder="1" applyAlignment="1">
      <alignment horizontal="left" vertical="top"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59" fillId="0" borderId="7" xfId="0" applyFont="1" applyBorder="1" applyAlignment="1">
      <alignment horizontal="center" vertical="center" wrapText="1"/>
    </xf>
    <xf numFmtId="0" fontId="25" fillId="0" borderId="0" xfId="0" applyFont="1" applyAlignment="1">
      <alignment horizontal="center" vertical="center"/>
    </xf>
    <xf numFmtId="0" fontId="8" fillId="0" borderId="8" xfId="0" applyFont="1" applyBorder="1" applyAlignment="1" applyProtection="1">
      <alignment horizontal="left" vertical="top" wrapText="1"/>
      <protection locked="0"/>
    </xf>
    <xf numFmtId="0" fontId="52" fillId="2" borderId="6" xfId="0" applyFont="1" applyFill="1" applyBorder="1" applyAlignment="1" applyProtection="1">
      <alignment horizontal="center" vertical="center"/>
      <protection locked="0"/>
    </xf>
    <xf numFmtId="0" fontId="8" fillId="2" borderId="7" xfId="0" applyFont="1" applyFill="1" applyBorder="1" applyAlignment="1">
      <alignment horizontal="left" vertical="top" wrapText="1"/>
    </xf>
    <xf numFmtId="0" fontId="14" fillId="2" borderId="7" xfId="0" applyFont="1" applyFill="1" applyBorder="1" applyAlignment="1">
      <alignment horizontal="center" vertical="center"/>
    </xf>
    <xf numFmtId="49" fontId="14" fillId="2" borderId="7" xfId="0" applyNumberFormat="1" applyFont="1" applyFill="1" applyBorder="1" applyAlignment="1">
      <alignment horizontal="center" vertical="center"/>
    </xf>
    <xf numFmtId="0" fontId="27" fillId="0" borderId="5" xfId="0" applyFont="1" applyBorder="1" applyAlignment="1">
      <alignment vertical="top" wrapText="1"/>
    </xf>
    <xf numFmtId="0" fontId="8" fillId="0" borderId="7" xfId="0" applyFont="1" applyBorder="1" applyAlignment="1" applyProtection="1">
      <alignment horizontal="left" vertical="top" wrapText="1"/>
      <protection locked="0"/>
    </xf>
    <xf numFmtId="0" fontId="10" fillId="2" borderId="7" xfId="0" applyFont="1" applyFill="1" applyBorder="1" applyAlignment="1" applyProtection="1">
      <alignment horizontal="left" vertical="top" wrapText="1"/>
      <protection locked="0"/>
    </xf>
    <xf numFmtId="0" fontId="59" fillId="2" borderId="7" xfId="0" applyFont="1" applyFill="1" applyBorder="1" applyAlignment="1">
      <alignment horizontal="center" vertical="center" wrapText="1"/>
    </xf>
    <xf numFmtId="0" fontId="52" fillId="2" borderId="7" xfId="0" applyFont="1" applyFill="1" applyBorder="1" applyAlignment="1" applyProtection="1">
      <alignment horizontal="center" vertical="center"/>
      <protection locked="0"/>
    </xf>
    <xf numFmtId="0" fontId="59" fillId="2" borderId="8" xfId="0" applyFont="1" applyFill="1" applyBorder="1" applyAlignment="1">
      <alignment horizontal="center" vertical="center" wrapText="1"/>
    </xf>
    <xf numFmtId="0" fontId="59" fillId="2" borderId="9"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25" fillId="0" borderId="10"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52" fillId="0" borderId="18" xfId="0" applyFont="1" applyBorder="1" applyAlignment="1" applyProtection="1">
      <alignment horizontal="center" vertical="center"/>
      <protection locked="0"/>
    </xf>
    <xf numFmtId="0" fontId="52" fillId="0" borderId="19" xfId="0" applyFont="1" applyBorder="1" applyAlignment="1" applyProtection="1">
      <alignment horizontal="center" vertical="center"/>
      <protection locked="0"/>
    </xf>
    <xf numFmtId="0" fontId="2" fillId="2" borderId="8"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52" fillId="0" borderId="7" xfId="0" applyFont="1" applyBorder="1" applyAlignment="1">
      <alignment horizontal="center" vertical="center" wrapText="1"/>
    </xf>
    <xf numFmtId="0" fontId="25" fillId="0" borderId="5" xfId="0" applyFont="1" applyBorder="1" applyAlignment="1">
      <alignment horizontal="left" vertical="top" wrapText="1"/>
    </xf>
    <xf numFmtId="0" fontId="52" fillId="0" borderId="21" xfId="0" applyFont="1" applyBorder="1" applyAlignment="1" applyProtection="1">
      <alignment horizontal="center" vertical="center"/>
      <protection locked="0"/>
    </xf>
    <xf numFmtId="0" fontId="2" fillId="2" borderId="7" xfId="0" applyFont="1" applyFill="1" applyBorder="1" applyAlignment="1" applyProtection="1">
      <alignment horizontal="left" vertical="top" wrapText="1"/>
      <protection locked="0"/>
    </xf>
    <xf numFmtId="0" fontId="25" fillId="2" borderId="7" xfId="0" applyFont="1" applyFill="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5" fillId="2" borderId="5" xfId="0" applyFont="1" applyFill="1" applyBorder="1" applyAlignment="1">
      <alignment horizontal="left" vertical="top" wrapText="1"/>
    </xf>
    <xf numFmtId="0" fontId="25" fillId="2" borderId="8"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11" fillId="0" borderId="8" xfId="0" applyFont="1" applyBorder="1" applyAlignment="1">
      <alignment horizontal="left" vertical="top" wrapText="1"/>
    </xf>
    <xf numFmtId="0" fontId="53" fillId="2" borderId="8" xfId="0" applyFont="1" applyFill="1" applyBorder="1" applyAlignment="1" applyProtection="1">
      <alignment horizontal="center" vertical="center" wrapText="1"/>
      <protection locked="0"/>
    </xf>
    <xf numFmtId="0" fontId="53" fillId="2" borderId="9" xfId="0" applyFont="1" applyFill="1" applyBorder="1" applyAlignment="1" applyProtection="1">
      <alignment horizontal="center" vertical="center" wrapText="1"/>
      <protection locked="0"/>
    </xf>
    <xf numFmtId="0" fontId="11" fillId="2" borderId="8" xfId="0" applyFont="1" applyFill="1" applyBorder="1" applyAlignment="1">
      <alignment horizontal="left" vertical="top" wrapText="1"/>
    </xf>
    <xf numFmtId="0" fontId="53" fillId="0" borderId="18" xfId="0" applyFont="1" applyBorder="1" applyAlignment="1" applyProtection="1">
      <alignment horizontal="center" vertical="center" wrapText="1"/>
      <protection locked="0"/>
    </xf>
    <xf numFmtId="0" fontId="53" fillId="0" borderId="19" xfId="0" applyFont="1" applyBorder="1" applyAlignment="1" applyProtection="1">
      <alignment horizontal="center" vertical="center" wrapText="1"/>
      <protection locked="0"/>
    </xf>
    <xf numFmtId="0" fontId="25" fillId="2" borderId="10" xfId="0" applyFont="1" applyFill="1" applyBorder="1" applyAlignment="1">
      <alignment horizontal="left" vertical="top" wrapText="1"/>
    </xf>
    <xf numFmtId="0" fontId="53" fillId="0" borderId="8" xfId="0"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0" fontId="25" fillId="0" borderId="10" xfId="0" applyFont="1" applyBorder="1" applyAlignment="1">
      <alignment horizontal="left" vertical="top" wrapText="1"/>
    </xf>
    <xf numFmtId="0" fontId="53" fillId="0" borderId="21" xfId="0" applyFont="1" applyBorder="1" applyAlignment="1" applyProtection="1">
      <alignment horizontal="center" vertical="center" wrapText="1"/>
      <protection locked="0"/>
    </xf>
    <xf numFmtId="0" fontId="53" fillId="2" borderId="18" xfId="0" applyFont="1" applyFill="1" applyBorder="1" applyAlignment="1" applyProtection="1">
      <alignment horizontal="center" vertical="center" wrapText="1"/>
      <protection locked="0"/>
    </xf>
    <xf numFmtId="0" fontId="53" fillId="2" borderId="19" xfId="0" applyFont="1" applyFill="1" applyBorder="1" applyAlignment="1" applyProtection="1">
      <alignment horizontal="center" vertical="center" wrapText="1"/>
      <protection locked="0"/>
    </xf>
    <xf numFmtId="0" fontId="54" fillId="2" borderId="8" xfId="0" applyFont="1" applyFill="1" applyBorder="1" applyAlignment="1" applyProtection="1">
      <alignment horizontal="center" vertical="center" wrapText="1"/>
      <protection locked="0"/>
    </xf>
    <xf numFmtId="0" fontId="54" fillId="2" borderId="9" xfId="0" applyFont="1" applyFill="1" applyBorder="1" applyAlignment="1" applyProtection="1">
      <alignment horizontal="center" vertical="center" wrapText="1"/>
      <protection locked="0"/>
    </xf>
    <xf numFmtId="0" fontId="53" fillId="0" borderId="7" xfId="0" applyFont="1" applyBorder="1" applyAlignment="1">
      <alignment horizontal="center" vertical="center"/>
    </xf>
    <xf numFmtId="0" fontId="53" fillId="2" borderId="7" xfId="0" applyFont="1" applyFill="1" applyBorder="1" applyAlignment="1">
      <alignment horizontal="center" vertical="center"/>
    </xf>
    <xf numFmtId="0" fontId="25" fillId="2" borderId="5" xfId="0" applyFont="1" applyFill="1" applyBorder="1" applyAlignment="1">
      <alignment vertical="center" wrapText="1"/>
    </xf>
    <xf numFmtId="0" fontId="53" fillId="2" borderId="10" xfId="0" applyFont="1" applyFill="1" applyBorder="1" applyAlignment="1" applyProtection="1">
      <alignment horizontal="center" vertical="center" wrapText="1"/>
      <protection locked="0"/>
    </xf>
    <xf numFmtId="0" fontId="53" fillId="2" borderId="21" xfId="0" applyFont="1" applyFill="1" applyBorder="1" applyAlignment="1" applyProtection="1">
      <alignment horizontal="center" vertical="center" wrapText="1"/>
      <protection locked="0"/>
    </xf>
    <xf numFmtId="0" fontId="11" fillId="0" borderId="7" xfId="0" applyFont="1" applyBorder="1" applyAlignment="1">
      <alignment horizontal="left" vertical="top" wrapText="1"/>
    </xf>
    <xf numFmtId="0" fontId="2" fillId="0" borderId="7" xfId="0" applyFont="1" applyBorder="1" applyAlignment="1">
      <alignment horizontal="left" vertical="top" wrapText="1"/>
    </xf>
    <xf numFmtId="0" fontId="54" fillId="0" borderId="8" xfId="0" applyFont="1" applyBorder="1" applyAlignment="1" applyProtection="1">
      <alignment horizontal="center" vertical="center" wrapText="1"/>
      <protection locked="0"/>
    </xf>
    <xf numFmtId="0" fontId="54" fillId="0" borderId="10" xfId="0" applyFont="1" applyBorder="1" applyAlignment="1" applyProtection="1">
      <alignment horizontal="center" vertical="center" wrapText="1"/>
      <protection locked="0"/>
    </xf>
    <xf numFmtId="0" fontId="54" fillId="0" borderId="9" xfId="0" applyFont="1" applyBorder="1" applyAlignment="1" applyProtection="1">
      <alignment horizontal="center" vertical="center" wrapText="1"/>
      <protection locked="0"/>
    </xf>
    <xf numFmtId="0" fontId="25" fillId="2" borderId="10" xfId="0" applyFont="1" applyFill="1" applyBorder="1" applyAlignment="1" applyProtection="1">
      <alignment horizontal="left" vertical="top" wrapText="1"/>
      <protection locked="0"/>
    </xf>
    <xf numFmtId="0" fontId="53" fillId="2" borderId="7" xfId="0" applyFont="1" applyFill="1" applyBorder="1" applyAlignment="1">
      <alignment horizontal="center" vertical="center" wrapText="1"/>
    </xf>
    <xf numFmtId="0" fontId="25" fillId="2" borderId="7" xfId="0" applyFont="1" applyFill="1" applyBorder="1" applyAlignment="1">
      <alignment horizontal="left" vertical="top" wrapText="1"/>
    </xf>
    <xf numFmtId="0" fontId="53" fillId="2" borderId="10" xfId="0" applyFont="1" applyFill="1" applyBorder="1" applyAlignment="1">
      <alignment horizontal="center" vertical="center" wrapText="1"/>
    </xf>
    <xf numFmtId="0" fontId="53" fillId="0" borderId="7" xfId="0" applyFont="1" applyBorder="1" applyAlignment="1">
      <alignment horizontal="center" vertical="center" wrapText="1"/>
    </xf>
    <xf numFmtId="0" fontId="52" fillId="0" borderId="18" xfId="0" applyFont="1" applyBorder="1" applyAlignment="1">
      <alignment horizontal="center"/>
    </xf>
    <xf numFmtId="0" fontId="52" fillId="0" borderId="21" xfId="0" applyFont="1" applyBorder="1" applyAlignment="1">
      <alignment horizontal="center"/>
    </xf>
    <xf numFmtId="0" fontId="29" fillId="0" borderId="7" xfId="1" applyFont="1" applyFill="1" applyBorder="1" applyAlignment="1">
      <alignment horizontal="left" vertical="top" wrapText="1"/>
    </xf>
    <xf numFmtId="0" fontId="29" fillId="0" borderId="8" xfId="1" applyFont="1" applyFill="1" applyBorder="1" applyAlignment="1">
      <alignment horizontal="left" vertical="top" wrapText="1"/>
    </xf>
    <xf numFmtId="0" fontId="53" fillId="2" borderId="5" xfId="0" applyFont="1" applyFill="1" applyBorder="1" applyAlignment="1">
      <alignment horizontal="center" vertical="center" wrapText="1"/>
    </xf>
    <xf numFmtId="0" fontId="11" fillId="2" borderId="10" xfId="0" applyFont="1" applyFill="1" applyBorder="1" applyAlignment="1">
      <alignment horizontal="left" vertical="top" wrapText="1"/>
    </xf>
    <xf numFmtId="0" fontId="11" fillId="2" borderId="9" xfId="0" applyFont="1" applyFill="1" applyBorder="1" applyAlignment="1">
      <alignment horizontal="left" vertical="top" wrapText="1"/>
    </xf>
    <xf numFmtId="0" fontId="29" fillId="2" borderId="7" xfId="1" applyFont="1" applyFill="1" applyBorder="1" applyAlignment="1">
      <alignment horizontal="left" vertical="top" wrapText="1"/>
    </xf>
    <xf numFmtId="0" fontId="53" fillId="2" borderId="8" xfId="0" applyFont="1" applyFill="1" applyBorder="1" applyAlignment="1" applyProtection="1">
      <alignment horizontal="center" vertical="center"/>
      <protection locked="0"/>
    </xf>
    <xf numFmtId="0" fontId="53" fillId="2" borderId="10" xfId="0" applyFont="1" applyFill="1" applyBorder="1" applyAlignment="1" applyProtection="1">
      <alignment horizontal="center" vertical="center"/>
      <protection locked="0"/>
    </xf>
    <xf numFmtId="0" fontId="53" fillId="2" borderId="9" xfId="0" applyFont="1" applyFill="1" applyBorder="1" applyAlignment="1" applyProtection="1">
      <alignment horizontal="center" vertical="center"/>
      <protection locked="0"/>
    </xf>
    <xf numFmtId="0" fontId="55" fillId="2" borderId="7" xfId="0" applyFont="1" applyFill="1" applyBorder="1" applyAlignment="1">
      <alignment horizontal="center" vertical="center"/>
    </xf>
    <xf numFmtId="0" fontId="26" fillId="2" borderId="7" xfId="0" applyFont="1" applyFill="1" applyBorder="1" applyAlignment="1">
      <alignment horizontal="left" vertical="top" wrapText="1"/>
    </xf>
    <xf numFmtId="0" fontId="53" fillId="0" borderId="18" xfId="0" applyFont="1" applyBorder="1" applyAlignment="1" applyProtection="1">
      <alignment horizontal="center" vertical="center"/>
      <protection locked="0"/>
    </xf>
    <xf numFmtId="0" fontId="53" fillId="0" borderId="21" xfId="0" applyFont="1" applyBorder="1" applyAlignment="1" applyProtection="1">
      <alignment horizontal="center" vertical="center"/>
      <protection locked="0"/>
    </xf>
    <xf numFmtId="0" fontId="53" fillId="0" borderId="19" xfId="0" applyFont="1" applyBorder="1" applyAlignment="1" applyProtection="1">
      <alignment horizontal="center" vertical="center"/>
      <protection locked="0"/>
    </xf>
    <xf numFmtId="0" fontId="25" fillId="0" borderId="7"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53" fillId="0" borderId="11" xfId="0" applyFont="1" applyBorder="1" applyAlignment="1">
      <alignment horizontal="center" vertical="center" wrapText="1"/>
    </xf>
    <xf numFmtId="0" fontId="53" fillId="0" borderId="12" xfId="0" applyFont="1" applyBorder="1" applyAlignment="1">
      <alignment horizontal="center" vertical="center" wrapText="1"/>
    </xf>
    <xf numFmtId="0" fontId="25" fillId="0" borderId="13" xfId="0" applyFont="1" applyBorder="1" applyAlignment="1">
      <alignment horizontal="left" vertical="top" wrapText="1"/>
    </xf>
    <xf numFmtId="0" fontId="25" fillId="0" borderId="17" xfId="0" applyFont="1" applyBorder="1" applyAlignment="1">
      <alignment horizontal="left" vertical="top" wrapText="1"/>
    </xf>
    <xf numFmtId="0" fontId="26" fillId="2" borderId="8" xfId="0" applyFont="1" applyFill="1" applyBorder="1" applyAlignment="1">
      <alignment horizontal="left" vertical="top" wrapText="1"/>
    </xf>
    <xf numFmtId="0" fontId="26" fillId="2" borderId="10" xfId="0" applyFont="1" applyFill="1" applyBorder="1" applyAlignment="1">
      <alignment horizontal="left" vertical="top" wrapText="1"/>
    </xf>
    <xf numFmtId="0" fontId="29" fillId="2" borderId="8" xfId="1" applyFont="1" applyFill="1" applyBorder="1" applyAlignment="1" applyProtection="1">
      <alignment horizontal="left" vertical="top" wrapText="1"/>
      <protection locked="0"/>
    </xf>
    <xf numFmtId="0" fontId="29" fillId="2" borderId="10" xfId="1" applyFont="1" applyFill="1" applyBorder="1" applyAlignment="1" applyProtection="1">
      <alignment horizontal="left" vertical="top" wrapText="1"/>
      <protection locked="0"/>
    </xf>
    <xf numFmtId="0" fontId="35" fillId="0" borderId="5" xfId="0" applyFont="1" applyBorder="1" applyAlignment="1">
      <alignment horizontal="left" vertical="top" wrapText="1"/>
    </xf>
    <xf numFmtId="0" fontId="29" fillId="0" borderId="10" xfId="1" applyFont="1" applyFill="1" applyBorder="1" applyAlignment="1">
      <alignment horizontal="left" vertical="top" wrapText="1"/>
    </xf>
    <xf numFmtId="0" fontId="29" fillId="0" borderId="9" xfId="1" applyFont="1" applyFill="1" applyBorder="1" applyAlignment="1">
      <alignment horizontal="left" vertical="top" wrapText="1"/>
    </xf>
    <xf numFmtId="0" fontId="52" fillId="0" borderId="14" xfId="0" applyFont="1" applyBorder="1" applyAlignment="1" applyProtection="1">
      <alignment horizontal="center" vertical="center"/>
      <protection locked="0"/>
    </xf>
    <xf numFmtId="0" fontId="52" fillId="0" borderId="0" xfId="0" applyFont="1" applyAlignment="1" applyProtection="1">
      <alignment horizontal="center" vertical="center"/>
      <protection locked="0"/>
    </xf>
    <xf numFmtId="0" fontId="52" fillId="0" borderId="15" xfId="0" applyFont="1" applyBorder="1" applyAlignment="1" applyProtection="1">
      <alignment horizontal="center" vertical="center"/>
      <protection locked="0"/>
    </xf>
    <xf numFmtId="0" fontId="35" fillId="0" borderId="14" xfId="0" applyFont="1" applyBorder="1" applyAlignment="1">
      <alignment horizontal="left" vertical="top" wrapText="1"/>
    </xf>
    <xf numFmtId="0" fontId="35" fillId="0" borderId="0" xfId="0" applyFont="1" applyAlignment="1">
      <alignment horizontal="left" vertical="top" wrapText="1"/>
    </xf>
    <xf numFmtId="0" fontId="35" fillId="0" borderId="15" xfId="0" applyFont="1" applyBorder="1" applyAlignment="1">
      <alignment horizontal="left" vertical="top" wrapText="1"/>
    </xf>
    <xf numFmtId="49" fontId="53" fillId="0" borderId="10" xfId="0" applyNumberFormat="1" applyFont="1" applyBorder="1" applyAlignment="1">
      <alignment horizontal="center" vertical="center" wrapText="1"/>
    </xf>
    <xf numFmtId="49" fontId="59" fillId="0" borderId="8" xfId="0" applyNumberFormat="1" applyFont="1" applyBorder="1" applyAlignment="1">
      <alignment horizontal="center" vertical="center" wrapText="1"/>
    </xf>
    <xf numFmtId="49" fontId="59" fillId="0" borderId="9" xfId="0" applyNumberFormat="1" applyFont="1" applyBorder="1" applyAlignment="1">
      <alignment horizontal="center" vertical="center" wrapText="1"/>
    </xf>
    <xf numFmtId="0" fontId="26" fillId="0" borderId="5" xfId="0" applyFont="1" applyBorder="1" applyAlignment="1">
      <alignment vertical="center" wrapText="1"/>
    </xf>
    <xf numFmtId="49" fontId="59" fillId="2" borderId="8" xfId="0" applyNumberFormat="1" applyFont="1" applyFill="1" applyBorder="1" applyAlignment="1">
      <alignment horizontal="center" vertical="center" wrapText="1"/>
    </xf>
    <xf numFmtId="49" fontId="59" fillId="2" borderId="9" xfId="0" applyNumberFormat="1" applyFont="1" applyFill="1" applyBorder="1" applyAlignment="1">
      <alignment horizontal="center" vertical="center" wrapText="1"/>
    </xf>
    <xf numFmtId="0" fontId="26" fillId="2" borderId="5" xfId="0" applyFont="1" applyFill="1" applyBorder="1" applyAlignment="1">
      <alignment vertical="center" wrapText="1"/>
    </xf>
    <xf numFmtId="49" fontId="59" fillId="0" borderId="10" xfId="0" applyNumberFormat="1" applyFont="1" applyBorder="1" applyAlignment="1">
      <alignment horizontal="center" vertical="center" wrapText="1"/>
    </xf>
    <xf numFmtId="49" fontId="59" fillId="2" borderId="7" xfId="0" applyNumberFormat="1" applyFont="1" applyFill="1" applyBorder="1" applyAlignment="1">
      <alignment horizontal="center" vertical="center" wrapText="1"/>
    </xf>
    <xf numFmtId="49" fontId="59" fillId="0" borderId="7" xfId="0" applyNumberFormat="1" applyFont="1" applyBorder="1" applyAlignment="1">
      <alignment horizontal="center" vertical="center" wrapText="1"/>
    </xf>
    <xf numFmtId="0" fontId="25" fillId="0" borderId="0" xfId="0" applyFont="1" applyAlignment="1">
      <alignment horizontal="center"/>
    </xf>
    <xf numFmtId="0" fontId="26" fillId="2" borderId="5" xfId="0" applyFont="1" applyFill="1" applyBorder="1" applyAlignment="1">
      <alignment horizontal="left" vertical="top" wrapText="1"/>
    </xf>
    <xf numFmtId="0" fontId="25" fillId="2" borderId="8" xfId="0" applyFont="1" applyFill="1" applyBorder="1" applyAlignment="1">
      <alignment horizontal="center" vertical="top"/>
    </xf>
    <xf numFmtId="0" fontId="25" fillId="2" borderId="9" xfId="0" applyFont="1" applyFill="1" applyBorder="1" applyAlignment="1">
      <alignment horizontal="center" vertical="top"/>
    </xf>
    <xf numFmtId="14" fontId="25" fillId="2" borderId="7" xfId="0" applyNumberFormat="1" applyFont="1" applyFill="1" applyBorder="1" applyAlignment="1">
      <alignment horizontal="center" vertical="top" wrapText="1"/>
    </xf>
    <xf numFmtId="0" fontId="35" fillId="2" borderId="7" xfId="1" applyFont="1" applyFill="1" applyBorder="1" applyAlignment="1">
      <alignment horizontal="left" vertical="top" wrapText="1"/>
    </xf>
    <xf numFmtId="0" fontId="25" fillId="0" borderId="8" xfId="0" applyFont="1" applyBorder="1" applyAlignment="1">
      <alignment horizontal="center" vertical="top"/>
    </xf>
    <xf numFmtId="0" fontId="25" fillId="0" borderId="9" xfId="0" applyFont="1" applyBorder="1" applyAlignment="1">
      <alignment horizontal="center" vertical="top"/>
    </xf>
    <xf numFmtId="14" fontId="25" fillId="0" borderId="7" xfId="0" applyNumberFormat="1" applyFont="1" applyBorder="1" applyAlignment="1">
      <alignment horizontal="center" vertical="top" wrapText="1"/>
    </xf>
    <xf numFmtId="0" fontId="35" fillId="0" borderId="7" xfId="0" applyFont="1" applyBorder="1" applyAlignment="1">
      <alignment horizontal="left" vertical="top" wrapText="1"/>
    </xf>
    <xf numFmtId="14" fontId="25" fillId="0" borderId="7" xfId="0" applyNumberFormat="1" applyFont="1" applyBorder="1" applyAlignment="1">
      <alignment horizontal="left" vertical="top" wrapText="1"/>
    </xf>
    <xf numFmtId="14" fontId="25" fillId="2" borderId="7" xfId="0" applyNumberFormat="1" applyFont="1" applyFill="1" applyBorder="1" applyAlignment="1">
      <alignment horizontal="left" vertical="top" wrapText="1"/>
    </xf>
    <xf numFmtId="0" fontId="35" fillId="2" borderId="7" xfId="0" applyFont="1" applyFill="1" applyBorder="1" applyAlignment="1">
      <alignment horizontal="left" vertical="top" wrapText="1"/>
    </xf>
    <xf numFmtId="14" fontId="25" fillId="2" borderId="8" xfId="0" applyNumberFormat="1" applyFont="1" applyFill="1" applyBorder="1" applyAlignment="1">
      <alignment horizontal="center" vertical="top" wrapText="1"/>
    </xf>
    <xf numFmtId="14" fontId="25" fillId="2" borderId="9" xfId="0" applyNumberFormat="1" applyFont="1" applyFill="1" applyBorder="1" applyAlignment="1">
      <alignment horizontal="center" vertical="top" wrapText="1"/>
    </xf>
    <xf numFmtId="0" fontId="35" fillId="2" borderId="8" xfId="0" applyFont="1" applyFill="1" applyBorder="1" applyAlignment="1">
      <alignment horizontal="left" vertical="top" wrapText="1"/>
    </xf>
    <xf numFmtId="0" fontId="35" fillId="2" borderId="9" xfId="0" applyFont="1" applyFill="1" applyBorder="1" applyAlignment="1">
      <alignment horizontal="left" vertical="top" wrapText="1"/>
    </xf>
    <xf numFmtId="14" fontId="25" fillId="2" borderId="8" xfId="0" applyNumberFormat="1" applyFont="1" applyFill="1" applyBorder="1" applyAlignment="1">
      <alignment horizontal="left" vertical="top" wrapText="1"/>
    </xf>
    <xf numFmtId="14" fontId="25" fillId="2" borderId="9" xfId="0" applyNumberFormat="1" applyFont="1" applyFill="1" applyBorder="1" applyAlignment="1">
      <alignment horizontal="left" vertical="top" wrapText="1"/>
    </xf>
    <xf numFmtId="0" fontId="25" fillId="2" borderId="10" xfId="0" applyFont="1" applyFill="1" applyBorder="1" applyAlignment="1">
      <alignment horizontal="center" vertical="top"/>
    </xf>
    <xf numFmtId="0" fontId="25" fillId="0" borderId="10" xfId="0" applyFont="1" applyBorder="1" applyAlignment="1">
      <alignment horizontal="center" vertical="top"/>
    </xf>
    <xf numFmtId="0" fontId="0" fillId="0" borderId="0" xfId="0" applyAlignment="1">
      <alignment horizontal="center" vertical="center"/>
    </xf>
    <xf numFmtId="0" fontId="0" fillId="0" borderId="0" xfId="0" applyAlignment="1">
      <alignment horizontal="center"/>
    </xf>
    <xf numFmtId="0" fontId="13" fillId="0" borderId="21" xfId="0" applyFont="1" applyBorder="1" applyAlignment="1">
      <alignment horizontal="center" vertical="center"/>
    </xf>
    <xf numFmtId="0" fontId="25" fillId="2" borderId="18" xfId="0" applyFont="1" applyFill="1" applyBorder="1" applyAlignment="1">
      <alignment horizontal="center" vertical="top"/>
    </xf>
    <xf numFmtId="0" fontId="25" fillId="2" borderId="19" xfId="0" applyFont="1" applyFill="1" applyBorder="1" applyAlignment="1">
      <alignment horizontal="center" vertical="top"/>
    </xf>
    <xf numFmtId="0" fontId="19" fillId="3" borderId="5" xfId="0" applyFont="1" applyFill="1" applyBorder="1" applyAlignment="1">
      <alignment horizontal="center" vertical="center"/>
    </xf>
    <xf numFmtId="0" fontId="19" fillId="3" borderId="20" xfId="0" applyFont="1" applyFill="1" applyBorder="1" applyAlignment="1">
      <alignment horizontal="center" vertical="center"/>
    </xf>
    <xf numFmtId="0" fontId="46" fillId="21" borderId="5" xfId="0" applyFont="1" applyFill="1" applyBorder="1" applyAlignment="1">
      <alignment horizontal="left" vertical="center"/>
    </xf>
    <xf numFmtId="0" fontId="46" fillId="21" borderId="20" xfId="0" applyFont="1" applyFill="1" applyBorder="1" applyAlignment="1">
      <alignment horizontal="left" vertical="center"/>
    </xf>
    <xf numFmtId="0" fontId="46" fillId="34" borderId="0" xfId="0" applyFont="1" applyFill="1" applyAlignment="1">
      <alignment horizontal="left" vertical="center"/>
    </xf>
    <xf numFmtId="0" fontId="46" fillId="33" borderId="0" xfId="0" applyFont="1" applyFill="1" applyAlignment="1">
      <alignment horizontal="left" vertical="center"/>
    </xf>
    <xf numFmtId="0" fontId="46" fillId="32" borderId="0" xfId="0" applyFont="1" applyFill="1" applyAlignment="1">
      <alignment horizontal="left" vertical="center"/>
    </xf>
    <xf numFmtId="0" fontId="46" fillId="10" borderId="0" xfId="0" applyFont="1" applyFill="1" applyAlignment="1">
      <alignment horizontal="left" vertical="center" wrapText="1"/>
    </xf>
    <xf numFmtId="0" fontId="46" fillId="35" borderId="0" xfId="0" applyFont="1" applyFill="1" applyAlignment="1">
      <alignment horizontal="left" vertical="center"/>
    </xf>
    <xf numFmtId="0" fontId="46" fillId="6" borderId="0" xfId="0" applyFont="1" applyFill="1" applyAlignment="1">
      <alignment horizontal="center" vertical="center" wrapText="1"/>
    </xf>
    <xf numFmtId="0" fontId="46" fillId="30" borderId="17" xfId="0" applyFont="1" applyFill="1" applyBorder="1" applyAlignment="1">
      <alignment horizontal="left" vertical="center"/>
    </xf>
    <xf numFmtId="0" fontId="46" fillId="30" borderId="15" xfId="0" applyFont="1" applyFill="1" applyBorder="1" applyAlignment="1">
      <alignment horizontal="left" vertical="center"/>
    </xf>
    <xf numFmtId="0" fontId="46" fillId="13" borderId="0" xfId="0" applyFont="1" applyFill="1" applyAlignment="1">
      <alignment horizontal="left" vertical="center"/>
    </xf>
    <xf numFmtId="0" fontId="46" fillId="31" borderId="0" xfId="0" applyFont="1" applyFill="1" applyAlignment="1">
      <alignment horizontal="left" vertical="center"/>
    </xf>
    <xf numFmtId="0" fontId="46" fillId="29" borderId="0" xfId="0" applyFont="1" applyFill="1" applyAlignment="1">
      <alignment horizontal="left" vertical="center"/>
    </xf>
    <xf numFmtId="0" fontId="20" fillId="36" borderId="8" xfId="0" applyFont="1" applyFill="1" applyBorder="1" applyAlignment="1">
      <alignment horizontal="center" vertical="center" textRotation="180"/>
    </xf>
    <xf numFmtId="0" fontId="20" fillId="36" borderId="10" xfId="0" applyFont="1" applyFill="1" applyBorder="1" applyAlignment="1">
      <alignment horizontal="center" vertical="center" textRotation="180"/>
    </xf>
    <xf numFmtId="0" fontId="20" fillId="23" borderId="14" xfId="0" applyFont="1" applyFill="1" applyBorder="1" applyAlignment="1">
      <alignment horizontal="center" vertical="center" textRotation="180"/>
    </xf>
    <xf numFmtId="0" fontId="20" fillId="23" borderId="0" xfId="0" applyFont="1" applyFill="1" applyAlignment="1">
      <alignment horizontal="center" vertical="center" textRotation="180"/>
    </xf>
    <xf numFmtId="0" fontId="20" fillId="27" borderId="7" xfId="0" applyFont="1" applyFill="1" applyBorder="1" applyAlignment="1">
      <alignment horizontal="center" vertical="center" textRotation="180"/>
    </xf>
    <xf numFmtId="0" fontId="20" fillId="16" borderId="7" xfId="0" applyFont="1" applyFill="1" applyBorder="1" applyAlignment="1">
      <alignment horizontal="center" vertical="center" textRotation="180"/>
    </xf>
    <xf numFmtId="0" fontId="20" fillId="25" borderId="7" xfId="0" applyFont="1" applyFill="1" applyBorder="1" applyAlignment="1">
      <alignment horizontal="center" vertical="center" textRotation="180" wrapText="1"/>
    </xf>
    <xf numFmtId="0" fontId="20" fillId="5" borderId="8" xfId="0" applyFont="1" applyFill="1" applyBorder="1" applyAlignment="1">
      <alignment horizontal="center" vertical="center" textRotation="180" wrapText="1"/>
    </xf>
    <xf numFmtId="0" fontId="20" fillId="5" borderId="10" xfId="0" applyFont="1" applyFill="1" applyBorder="1" applyAlignment="1">
      <alignment horizontal="center" vertical="center" textRotation="180" wrapText="1"/>
    </xf>
    <xf numFmtId="0" fontId="20" fillId="18" borderId="7" xfId="0" applyFont="1" applyFill="1" applyBorder="1" applyAlignment="1">
      <alignment horizontal="center" vertical="center" textRotation="180" wrapText="1"/>
    </xf>
    <xf numFmtId="0" fontId="20" fillId="21" borderId="8" xfId="0" applyFont="1" applyFill="1" applyBorder="1" applyAlignment="1">
      <alignment horizontal="center" vertical="center" textRotation="180"/>
    </xf>
    <xf numFmtId="0" fontId="20" fillId="21" borderId="10" xfId="0" applyFont="1" applyFill="1" applyBorder="1" applyAlignment="1">
      <alignment horizontal="center" vertical="center" textRotation="180"/>
    </xf>
    <xf numFmtId="0" fontId="20" fillId="21" borderId="9" xfId="0" applyFont="1" applyFill="1" applyBorder="1" applyAlignment="1">
      <alignment horizontal="center" vertical="center" textRotation="180"/>
    </xf>
    <xf numFmtId="0" fontId="20" fillId="10" borderId="10" xfId="0" applyFont="1" applyFill="1" applyBorder="1" applyAlignment="1">
      <alignment horizontal="center" vertical="center" textRotation="180" wrapText="1"/>
    </xf>
    <xf numFmtId="0" fontId="20" fillId="10" borderId="9" xfId="0" applyFont="1" applyFill="1" applyBorder="1" applyAlignment="1">
      <alignment horizontal="center" vertical="center" textRotation="180" wrapText="1"/>
    </xf>
    <xf numFmtId="0" fontId="20" fillId="6" borderId="8" xfId="0" applyFont="1" applyFill="1" applyBorder="1" applyAlignment="1">
      <alignment horizontal="center" vertical="center" textRotation="180"/>
    </xf>
    <xf numFmtId="0" fontId="20" fillId="6" borderId="10" xfId="0" applyFont="1" applyFill="1" applyBorder="1" applyAlignment="1">
      <alignment horizontal="center" vertical="center" textRotation="180"/>
    </xf>
    <xf numFmtId="0" fontId="20" fillId="22" borderId="8" xfId="0" applyFont="1" applyFill="1" applyBorder="1" applyAlignment="1">
      <alignment horizontal="center" vertical="center" textRotation="180"/>
    </xf>
    <xf numFmtId="0" fontId="20" fillId="22" borderId="10" xfId="0" applyFont="1" applyFill="1" applyBorder="1" applyAlignment="1">
      <alignment horizontal="center" vertical="center" textRotation="180"/>
    </xf>
    <xf numFmtId="0" fontId="20" fillId="22" borderId="9" xfId="0" applyFont="1" applyFill="1" applyBorder="1" applyAlignment="1">
      <alignment horizontal="center" vertical="center" textRotation="180"/>
    </xf>
    <xf numFmtId="0" fontId="20" fillId="26" borderId="7" xfId="0" applyFont="1" applyFill="1" applyBorder="1" applyAlignment="1">
      <alignment horizontal="center" vertical="center" textRotation="180" wrapText="1"/>
    </xf>
  </cellXfs>
  <cellStyles count="2">
    <cellStyle name="Hyperlink" xfId="1" builtinId="8"/>
    <cellStyle name="Normal" xfId="0" builtinId="0"/>
  </cellStyles>
  <dxfs count="145">
    <dxf>
      <font>
        <color theme="0"/>
      </font>
      <fill>
        <patternFill>
          <bgColor theme="1"/>
        </patternFill>
      </fill>
    </dxf>
    <dxf>
      <font>
        <color theme="0"/>
      </font>
      <fill>
        <patternFill>
          <bgColor rgb="FFFF0000"/>
        </patternFill>
      </fill>
    </dxf>
    <dxf>
      <font>
        <b/>
        <i val="0"/>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b/>
        <i val="0"/>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5117038483843"/>
      </font>
      <fill>
        <patternFill>
          <bgColor rgb="FF00B0F0"/>
        </patternFill>
      </fill>
    </dxf>
    <dxf>
      <font>
        <b/>
        <i val="0"/>
        <color theme="5" tint="0.79995117038483843"/>
      </font>
      <fill>
        <patternFill>
          <bgColor rgb="FFFF0000"/>
        </patternFill>
      </fill>
    </dxf>
    <dxf>
      <font>
        <b/>
        <i val="0"/>
        <color theme="5" tint="0.79998168889431442"/>
      </font>
      <fill>
        <patternFill>
          <bgColor rgb="FFFF0000"/>
        </patternFill>
      </fill>
    </dxf>
    <dxf>
      <font>
        <b/>
        <i val="0"/>
        <color theme="9" tint="0.79998168889431442"/>
      </font>
      <fill>
        <patternFill patternType="solid">
          <fgColor rgb="FF00B050"/>
          <bgColor rgb="FF00B0F0"/>
        </patternFill>
      </fill>
    </dxf>
    <dxf>
      <font>
        <b/>
        <i val="0"/>
        <color theme="5" tint="0.79998168889431442"/>
      </font>
      <fill>
        <patternFill>
          <bgColor rgb="FFFF0000"/>
        </patternFill>
      </fill>
    </dxf>
    <dxf>
      <font>
        <b/>
        <i val="0"/>
        <color theme="9" tint="0.79998168889431442"/>
      </font>
      <fill>
        <patternFill patternType="solid">
          <fgColor rgb="FF00B050"/>
          <bgColor rgb="FF00B0F0"/>
        </patternFill>
      </fill>
    </dxf>
    <dxf>
      <font>
        <b/>
        <i val="0"/>
        <color theme="5" tint="0.79998168889431442"/>
      </font>
      <fill>
        <patternFill>
          <bgColor rgb="FFFF0000"/>
        </patternFill>
      </fill>
    </dxf>
    <dxf>
      <font>
        <b/>
        <i val="0"/>
        <color theme="9" tint="0.79998168889431442"/>
      </font>
      <fill>
        <patternFill>
          <bgColor rgb="FF00B0F0"/>
        </patternFill>
      </fill>
    </dxf>
    <dxf>
      <font>
        <b/>
        <i val="0"/>
        <color theme="0"/>
      </font>
      <fill>
        <patternFill>
          <bgColor rgb="FFFF0000"/>
        </patternFill>
      </fill>
    </dxf>
    <dxf>
      <font>
        <b/>
        <i val="0"/>
        <color theme="0"/>
      </font>
      <fill>
        <patternFill>
          <bgColor rgb="FF00B0F0"/>
        </patternFill>
      </fill>
    </dxf>
    <dxf>
      <font>
        <b/>
        <i val="0"/>
        <color theme="9" tint="0.79995117038483843"/>
      </font>
      <fill>
        <patternFill>
          <bgColor rgb="FF00B0F0"/>
        </patternFill>
      </fill>
    </dxf>
    <dxf>
      <font>
        <b/>
        <i val="0"/>
        <color theme="5" tint="0.79998168889431442"/>
      </font>
      <fill>
        <patternFill>
          <bgColor rgb="FFFF0000"/>
        </patternFill>
      </fill>
    </dxf>
    <dxf>
      <font>
        <b/>
        <i val="0"/>
        <color theme="0"/>
      </font>
      <fill>
        <patternFill>
          <bgColor rgb="FF00B0F0"/>
        </patternFill>
      </fill>
    </dxf>
    <dxf>
      <font>
        <color theme="0"/>
      </font>
      <fill>
        <patternFill>
          <bgColor rgb="FFFF0000"/>
        </patternFill>
      </fill>
    </dxf>
    <dxf>
      <font>
        <b/>
        <i val="0"/>
        <color theme="0"/>
      </font>
      <fill>
        <patternFill>
          <bgColor rgb="FF00B0F0"/>
        </patternFill>
      </fill>
    </dxf>
    <dxf>
      <font>
        <color theme="9" tint="0.79998168889431442"/>
      </font>
      <fill>
        <patternFill>
          <bgColor rgb="FFFF0000"/>
        </patternFill>
      </fill>
    </dxf>
    <dxf>
      <font>
        <color theme="0"/>
      </font>
      <fill>
        <patternFill>
          <bgColor rgb="FFFF0000"/>
        </patternFill>
      </fill>
    </dxf>
    <dxf>
      <font>
        <b/>
        <i val="0"/>
        <color theme="0"/>
      </font>
      <fill>
        <patternFill>
          <bgColor rgb="FF00B0F0"/>
        </patternFill>
      </fill>
    </dxf>
    <dxf>
      <font>
        <color theme="9" tint="0.79998168889431442"/>
      </font>
      <fill>
        <patternFill>
          <bgColor rgb="FFFF0000"/>
        </patternFill>
      </fill>
    </dxf>
    <dxf>
      <font>
        <b/>
        <i val="0"/>
        <color theme="0"/>
      </font>
      <fill>
        <patternFill>
          <bgColor rgb="FF00B0F0"/>
        </patternFill>
      </fill>
    </dxf>
    <dxf>
      <font>
        <color theme="0"/>
      </font>
      <fill>
        <patternFill>
          <bgColor rgb="FFFF0000"/>
        </patternFill>
      </fill>
    </dxf>
    <dxf>
      <font>
        <b/>
        <i val="0"/>
        <color theme="0"/>
      </font>
      <fill>
        <patternFill>
          <bgColor rgb="FF00B0F0"/>
        </patternFill>
      </fill>
    </dxf>
    <dxf>
      <font>
        <color theme="9" tint="0.79998168889431442"/>
      </font>
      <fill>
        <patternFill>
          <bgColor rgb="FFFF0000"/>
        </patternFill>
      </fill>
    </dxf>
    <dxf>
      <font>
        <b/>
        <i val="0"/>
        <color theme="0"/>
      </font>
      <fill>
        <patternFill>
          <bgColor rgb="FF00B0F0"/>
        </patternFill>
      </fill>
    </dxf>
    <dxf>
      <font>
        <b/>
        <i val="0"/>
        <color theme="0"/>
      </font>
      <fill>
        <patternFill>
          <bgColor rgb="FF00B0F0"/>
        </patternFill>
      </fill>
    </dxf>
    <dxf>
      <font>
        <color theme="0"/>
      </font>
      <fill>
        <patternFill>
          <bgColor rgb="FFFF0000"/>
        </patternFill>
      </fill>
    </dxf>
    <dxf>
      <font>
        <b/>
        <i val="0"/>
        <color theme="0"/>
      </font>
      <fill>
        <patternFill>
          <bgColor rgb="FF00B0F0"/>
        </patternFill>
      </fill>
    </dxf>
    <dxf>
      <font>
        <color theme="9" tint="0.79998168889431442"/>
      </font>
      <fill>
        <patternFill>
          <bgColor rgb="FFFF0000"/>
        </patternFill>
      </fill>
    </dxf>
    <dxf>
      <font>
        <b/>
        <i val="0"/>
        <color theme="0"/>
      </font>
      <fill>
        <patternFill>
          <bgColor rgb="FF00B0F0"/>
        </patternFill>
      </fill>
    </dxf>
    <dxf>
      <font>
        <color theme="0"/>
      </font>
      <fill>
        <patternFill>
          <bgColor rgb="FFFF0000"/>
        </patternFill>
      </fill>
    </dxf>
    <dxf>
      <font>
        <b/>
        <i val="0"/>
        <color theme="0"/>
      </font>
      <fill>
        <patternFill>
          <bgColor rgb="FF00B0F0"/>
        </patternFill>
      </fill>
    </dxf>
    <dxf>
      <font>
        <color theme="9" tint="0.79998168889431442"/>
      </font>
      <fill>
        <patternFill>
          <bgColor rgb="FFFF0000"/>
        </patternFill>
      </fill>
    </dxf>
    <dxf>
      <font>
        <b/>
        <i val="0"/>
        <color theme="0"/>
      </font>
      <fill>
        <patternFill>
          <bgColor rgb="FF00B0F0"/>
        </patternFill>
      </fill>
    </dxf>
    <dxf>
      <font>
        <b/>
        <i val="0"/>
        <color theme="0"/>
      </font>
      <fill>
        <patternFill>
          <bgColor rgb="FFFF0000"/>
        </patternFill>
      </fill>
    </dxf>
    <dxf>
      <font>
        <b/>
        <i val="0"/>
        <color theme="0"/>
      </font>
      <fill>
        <patternFill>
          <bgColor rgb="FF00B0F0"/>
        </patternFill>
      </fill>
    </dxf>
    <dxf>
      <font>
        <b/>
        <i val="0"/>
        <color theme="0"/>
      </font>
      <fill>
        <patternFill>
          <bgColor rgb="FFFF0000"/>
        </patternFill>
      </fill>
    </dxf>
    <dxf>
      <font>
        <b/>
        <i val="0"/>
        <color theme="0"/>
      </font>
      <fill>
        <patternFill>
          <bgColor rgb="FF00B0F0"/>
        </patternFill>
      </fill>
    </dxf>
    <dxf>
      <font>
        <b/>
        <i val="0"/>
        <color theme="0"/>
      </font>
      <fill>
        <patternFill>
          <bgColor rgb="FFFF0000"/>
        </patternFill>
      </fill>
    </dxf>
    <dxf>
      <font>
        <b/>
        <i val="0"/>
        <color theme="0"/>
      </font>
      <fill>
        <patternFill>
          <bgColor rgb="FF00B0F0"/>
        </patternFill>
      </fill>
    </dxf>
    <dxf>
      <font>
        <b/>
        <i val="0"/>
        <color theme="0"/>
      </font>
      <fill>
        <patternFill>
          <bgColor rgb="FFFF0000"/>
        </patternFill>
      </fill>
    </dxf>
    <dxf>
      <font>
        <b/>
        <i val="0"/>
        <color theme="0"/>
      </font>
      <fill>
        <patternFill>
          <bgColor rgb="FF0070C0"/>
        </patternFill>
      </fill>
    </dxf>
    <dxf>
      <font>
        <b/>
        <i val="0"/>
        <color theme="9" tint="0.79995117038483843"/>
      </font>
      <fill>
        <patternFill>
          <bgColor rgb="FFFF0000"/>
        </patternFill>
      </fill>
    </dxf>
    <dxf>
      <font>
        <b/>
        <i val="0"/>
        <color theme="0"/>
      </font>
      <fill>
        <patternFill>
          <bgColor rgb="FF00B0F0"/>
        </patternFill>
      </fill>
    </dxf>
  </dxfs>
  <tableStyles count="0" defaultTableStyle="TableStyleMedium2" defaultPivotStyle="PivotStyleLight16"/>
  <colors>
    <mruColors>
      <color rgb="FFFFFF00"/>
      <color rgb="FFFFD9D9"/>
      <color rgb="FFFF00FF"/>
      <color rgb="FF66CCFF"/>
      <color rgb="FF99FF99"/>
      <color rgb="FFFFF7F7"/>
      <color rgb="FFFF9933"/>
      <color rgb="FFCCFF99"/>
      <color rgb="FFBA38B1"/>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1670538</xdr:colOff>
      <xdr:row>0</xdr:row>
      <xdr:rowOff>85136</xdr:rowOff>
    </xdr:from>
    <xdr:to>
      <xdr:col>2</xdr:col>
      <xdr:colOff>3771688</xdr:colOff>
      <xdr:row>5</xdr:row>
      <xdr:rowOff>2249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32538" y="85136"/>
          <a:ext cx="4035458" cy="869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1465385</xdr:colOff>
      <xdr:row>0</xdr:row>
      <xdr:rowOff>124555</xdr:rowOff>
    </xdr:from>
    <xdr:to>
      <xdr:col>3</xdr:col>
      <xdr:colOff>2174420</xdr:colOff>
      <xdr:row>5</xdr:row>
      <xdr:rowOff>104824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05404" y="124555"/>
          <a:ext cx="4328535" cy="9327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oeapng.info/" TargetMode="External"/><Relationship Id="rId7" Type="http://schemas.openxmlformats.org/officeDocument/2006/relationships/hyperlink" Target="https://assets.publishing.service.gov.uk/media/66d7301b9084b18b95709f75/Keeping_children_safe_in_education_2024.pdf" TargetMode="External"/><Relationship Id="rId2" Type="http://schemas.openxmlformats.org/officeDocument/2006/relationships/hyperlink" Target="http://oeapng.info/" TargetMode="External"/><Relationship Id="rId1" Type="http://schemas.openxmlformats.org/officeDocument/2006/relationships/hyperlink" Target="https://evolve.edufocus.co.uk/evco10/evchome_public.asp?domain=visits.northyorks.gov.uk" TargetMode="External"/><Relationship Id="rId6" Type="http://schemas.openxmlformats.org/officeDocument/2006/relationships/hyperlink" Target="http://oeapng.info/" TargetMode="External"/><Relationship Id="rId5" Type="http://schemas.openxmlformats.org/officeDocument/2006/relationships/hyperlink" Target="http://visits.northyorks.gov.uk/" TargetMode="External"/><Relationship Id="rId4" Type="http://schemas.openxmlformats.org/officeDocument/2006/relationships/hyperlink" Target="https://oeapng.info/" TargetMode="Externa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https://assets.publishing.service.gov.uk/media/670fa42a30536cb92748328f/EYFS_statutory_framework_for_group_and_school_-_based_providers.pdf" TargetMode="External"/><Relationship Id="rId7" Type="http://schemas.openxmlformats.org/officeDocument/2006/relationships/hyperlink" Target="https://assets.publishing.service.gov.uk/media/670fa42a30536cb92748328f/EYFS_statutory_framework_for_group_and_school_-_based_providers.pdf" TargetMode="External"/><Relationship Id="rId2" Type="http://schemas.openxmlformats.org/officeDocument/2006/relationships/hyperlink" Target="https://www.gov.uk/government/publications/early-years-foundation-stage-framework--2" TargetMode="External"/><Relationship Id="rId1" Type="http://schemas.openxmlformats.org/officeDocument/2006/relationships/hyperlink" Target="https://www.gov.uk/government/publications/early-years-foundation-stage-framework--2" TargetMode="External"/><Relationship Id="rId6" Type="http://schemas.openxmlformats.org/officeDocument/2006/relationships/hyperlink" Target="https://assets.publishing.service.gov.uk/media/670fa42a30536cb92748328f/EYFS_statutory_framework_for_group_and_school_-_based_providers.pdf" TargetMode="External"/><Relationship Id="rId5" Type="http://schemas.openxmlformats.org/officeDocument/2006/relationships/hyperlink" Target="https://www.bing.com/search?q=check+early+year+qualification&amp;cvid=01fbdffb1d8346acadd281fcfedb1ba5&amp;gs_lcrp=EgRlZGdlKgYIABBFGDkyBggAEEUYOdIBCDgxODFqMGo0qAIAsAIB&amp;FORM=ANAB01&amp;PC=U531" TargetMode="External"/><Relationship Id="rId4" Type="http://schemas.openxmlformats.org/officeDocument/2006/relationships/hyperlink" Target="https://help-for-early-years-providers.education.gov.uk/safeguarding-and-welfare/food-safety"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assets.publishing.service.gov.uk/media/670fa42a30536cb92748328f/EYFS_statutory_framework_for_group_and_school_-_based_providers.pdf"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nyes.info/Services/6210" TargetMode="External"/><Relationship Id="rId7" Type="http://schemas.openxmlformats.org/officeDocument/2006/relationships/printerSettings" Target="../printerSettings/printerSettings13.bin"/><Relationship Id="rId2" Type="http://schemas.openxmlformats.org/officeDocument/2006/relationships/hyperlink" Target="https://www.nyestraining.co.uk/Page/7314" TargetMode="External"/><Relationship Id="rId1" Type="http://schemas.openxmlformats.org/officeDocument/2006/relationships/hyperlink" Target="https://www.nyestraining.co.uk/Page/7314" TargetMode="External"/><Relationship Id="rId6" Type="http://schemas.openxmlformats.org/officeDocument/2006/relationships/hyperlink" Target="https://nyes.info/Services/1231" TargetMode="External"/><Relationship Id="rId5" Type="http://schemas.openxmlformats.org/officeDocument/2006/relationships/hyperlink" Target="https://www.gov.uk/government/publications/supporting-pupils-at-school-with-medical-conditions--3" TargetMode="External"/><Relationship Id="rId4" Type="http://schemas.openxmlformats.org/officeDocument/2006/relationships/hyperlink" Target="https://nyes.info/Services/6211"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https://www.gov.uk/government/organisations/department-for-education/about/equality-and-diversity" TargetMode="External"/><Relationship Id="rId18" Type="http://schemas.openxmlformats.org/officeDocument/2006/relationships/hyperlink" Target="https://www.gov.uk/government/publications/education-for-children-with-health-needs-who-cannot-attend-school" TargetMode="External"/><Relationship Id="rId26" Type="http://schemas.openxmlformats.org/officeDocument/2006/relationships/hyperlink" Target="https://cyps.northyorks.gov.uk/index.php/hrpages" TargetMode="External"/><Relationship Id="rId39" Type="http://schemas.openxmlformats.org/officeDocument/2006/relationships/hyperlink" Target="https://cyps.northyorks.gov.uk/school-attendance" TargetMode="External"/><Relationship Id="rId21" Type="http://schemas.openxmlformats.org/officeDocument/2006/relationships/hyperlink" Target="https://www.nyestraining.co.uk/Page/7314" TargetMode="External"/><Relationship Id="rId34" Type="http://schemas.openxmlformats.org/officeDocument/2006/relationships/hyperlink" Target="https://www.gov.uk/government/publications/alternative-provision" TargetMode="External"/><Relationship Id="rId42" Type="http://schemas.openxmlformats.org/officeDocument/2006/relationships/hyperlink" Target="https://cyps.northyorks.gov.uk/special-educational-needs-disabilities-send-and-inclusion" TargetMode="External"/><Relationship Id="rId47" Type="http://schemas.openxmlformats.org/officeDocument/2006/relationships/hyperlink" Target="https://nyes.info/Page/5476" TargetMode="External"/><Relationship Id="rId50" Type="http://schemas.openxmlformats.org/officeDocument/2006/relationships/printerSettings" Target="../printerSettings/printerSettings14.bin"/><Relationship Id="rId7" Type="http://schemas.openxmlformats.org/officeDocument/2006/relationships/hyperlink" Target="https://cyps.northyorks.gov.uk/policy-z" TargetMode="External"/><Relationship Id="rId2" Type="http://schemas.openxmlformats.org/officeDocument/2006/relationships/hyperlink" Target="https://www.gov.uk/guidance/-governance-in-academy-trusts" TargetMode="External"/><Relationship Id="rId16" Type="http://schemas.openxmlformats.org/officeDocument/2006/relationships/hyperlink" Target="https://www.gov.uk/government/publications/first-aid-in-schools" TargetMode="External"/><Relationship Id="rId29" Type="http://schemas.openxmlformats.org/officeDocument/2006/relationships/hyperlink" Target="https://www.gov.uk/government/publications/teaching-online-safety-in-schools" TargetMode="External"/><Relationship Id="rId11" Type="http://schemas.openxmlformats.org/officeDocument/2006/relationships/hyperlink" Target="https://www.gov.uk/government/publications/preventing-and-tackling-bullying" TargetMode="External"/><Relationship Id="rId24" Type="http://schemas.openxmlformats.org/officeDocument/2006/relationships/hyperlink" Target="https://www.safeguardingchildren.co.uk/professionals/procedures-practice-guidance-and-one-minute-guides/managing-allegations-against-those-who-work-or-volunteer-with-children/" TargetMode="External"/><Relationship Id="rId32" Type="http://schemas.openxmlformats.org/officeDocument/2006/relationships/hyperlink" Target="https://www.gov.uk/government/publications/sharing-nudes-and-semi-nudes-advice-for-education-settings-working-with-children-and-young-people" TargetMode="External"/><Relationship Id="rId37" Type="http://schemas.openxmlformats.org/officeDocument/2006/relationships/hyperlink" Target="https://www.gov.uk/government/publications/data-protection-and-privacy-privacy-notices" TargetMode="External"/><Relationship Id="rId40" Type="http://schemas.openxmlformats.org/officeDocument/2006/relationships/hyperlink" Target="https://www.gov.uk/government/publications/early-years-foundation-stage-framework--2" TargetMode="External"/><Relationship Id="rId45" Type="http://schemas.openxmlformats.org/officeDocument/2006/relationships/hyperlink" Target="https://www.gov.uk/government/publications/early-years-foundation-stage-framework--2" TargetMode="External"/><Relationship Id="rId5" Type="http://schemas.openxmlformats.org/officeDocument/2006/relationships/hyperlink" Target="https://www.gov.uk/government/publications/keeping-children-safe-in-education--2" TargetMode="External"/><Relationship Id="rId15" Type="http://schemas.openxmlformats.org/officeDocument/2006/relationships/hyperlink" Target="https://cyps.northyorks.gov.uk/visits" TargetMode="External"/><Relationship Id="rId23" Type="http://schemas.openxmlformats.org/officeDocument/2006/relationships/hyperlink" Target="https://www.nyestraining.co.uk/Page/7314" TargetMode="External"/><Relationship Id="rId28" Type="http://schemas.openxmlformats.org/officeDocument/2006/relationships/hyperlink" Target="https://www.gov.uk/government/publications/relationships-education-relationships-and-sex-education-rse-and-health-education" TargetMode="External"/><Relationship Id="rId36" Type="http://schemas.openxmlformats.org/officeDocument/2006/relationships/hyperlink" Target="https://www.gov.uk/guidance/data-protection-in-schools" TargetMode="External"/><Relationship Id="rId49" Type="http://schemas.openxmlformats.org/officeDocument/2006/relationships/hyperlink" Target="https://cyps.northyorks.gov.uk/emergencies-and-health-safety" TargetMode="External"/><Relationship Id="rId10" Type="http://schemas.openxmlformats.org/officeDocument/2006/relationships/hyperlink" Target="https://www.gov.uk/government/publications/behaviour-in-schools--2" TargetMode="External"/><Relationship Id="rId19" Type="http://schemas.openxmlformats.org/officeDocument/2006/relationships/hyperlink" Target="https://cyps.northyorks.gov.uk/medical-education-service" TargetMode="External"/><Relationship Id="rId31" Type="http://schemas.openxmlformats.org/officeDocument/2006/relationships/hyperlink" Target="https://www.gov.uk/government/publications/searching-screening-and-confiscation" TargetMode="External"/><Relationship Id="rId44" Type="http://schemas.openxmlformats.org/officeDocument/2006/relationships/hyperlink" Target="https://assets.publishing.service.gov.uk/government/uploads/system/uploads/attachment_data/file/1069687/Mental_health_and_behaviour_in_schools.pdf" TargetMode="External"/><Relationship Id="rId4" Type="http://schemas.openxmlformats.org/officeDocument/2006/relationships/hyperlink" Target="https://www.safeguardingchildren.co.uk/professionals/procedures-practice-guidance-and-one-minute-guides/nyscp-school-child-protection-manual/" TargetMode="External"/><Relationship Id="rId9" Type="http://schemas.openxmlformats.org/officeDocument/2006/relationships/hyperlink" Target="https://cyps.northyorks.gov.uk/index.php/hrpages" TargetMode="External"/><Relationship Id="rId14" Type="http://schemas.openxmlformats.org/officeDocument/2006/relationships/hyperlink" Target="https://cyps.northyorks.gov.uk/early-years-and-childcare" TargetMode="External"/><Relationship Id="rId22" Type="http://schemas.openxmlformats.org/officeDocument/2006/relationships/hyperlink" Target="https://www.gov.uk/guidance/good-estate-management-for-schools/health-and-safety" TargetMode="External"/><Relationship Id="rId27" Type="http://schemas.openxmlformats.org/officeDocument/2006/relationships/hyperlink" Target="https://www.farrer.co.uk/news-and-insights/developing-and-implementing-a-low-level-concerns-policy-a-guide-for-organisations-which-work-with-children2/" TargetMode="External"/><Relationship Id="rId30" Type="http://schemas.openxmlformats.org/officeDocument/2006/relationships/hyperlink" Target="https://www.gov.uk/guidance/meeting-digital-and-technology-standards-in-schools-and-colleges/filtering-and-monitoring-standards-for-schools-and-colleges" TargetMode="External"/><Relationship Id="rId35" Type="http://schemas.openxmlformats.org/officeDocument/2006/relationships/hyperlink" Target="https://cyps.northyorks.gov.uk/north-yorkshire-alternative-provision" TargetMode="External"/><Relationship Id="rId43" Type="http://schemas.openxmlformats.org/officeDocument/2006/relationships/hyperlink" Target="https://www.gov.uk/government/publications/school-exclusion" TargetMode="External"/><Relationship Id="rId48" Type="http://schemas.openxmlformats.org/officeDocument/2006/relationships/hyperlink" Target="https://www.gov.uk/government/publications/school-complaints-procedures" TargetMode="External"/><Relationship Id="rId8" Type="http://schemas.openxmlformats.org/officeDocument/2006/relationships/hyperlink" Target="https://www.gov.uk/government/publications/staffing-and-employment-advice-for-schools" TargetMode="External"/><Relationship Id="rId3" Type="http://schemas.openxmlformats.org/officeDocument/2006/relationships/hyperlink" Target="https://www.gov.uk/government/publications/equality-act-2010-advice-for-schools" TargetMode="External"/><Relationship Id="rId12" Type="http://schemas.openxmlformats.org/officeDocument/2006/relationships/hyperlink" Target="https://www.gov.uk/government/publications/drugs-advice-for-schools" TargetMode="External"/><Relationship Id="rId17" Type="http://schemas.openxmlformats.org/officeDocument/2006/relationships/hyperlink" Target="https://nyes.info/Services/1231" TargetMode="External"/><Relationship Id="rId25" Type="http://schemas.openxmlformats.org/officeDocument/2006/relationships/hyperlink" Target="https://www.safeguardingchildren.co.uk/professionals/procedures-practice-guidance-and-one-minute-guides/whistleblowing/" TargetMode="External"/><Relationship Id="rId33" Type="http://schemas.openxmlformats.org/officeDocument/2006/relationships/hyperlink" Target="https://assets.publishing.service.gov.uk/media/65ce3721e1bdec001a3221fe/Behaviour_in_schools_-_advice_for_headteachers_and_school_staff_Feb_2024.pdf" TargetMode="External"/><Relationship Id="rId38" Type="http://schemas.openxmlformats.org/officeDocument/2006/relationships/hyperlink" Target="https://www.gov.uk/government/publications/working-together-to-improve-school-attendance" TargetMode="External"/><Relationship Id="rId46" Type="http://schemas.openxmlformats.org/officeDocument/2006/relationships/hyperlink" Target="https://learning.nspcc.org.uk/child-health-development/intimate-care" TargetMode="External"/><Relationship Id="rId20" Type="http://schemas.openxmlformats.org/officeDocument/2006/relationships/hyperlink" Target="https://www.gov.uk/government/publications/health-and-safety-advice-for-schools/responsibilities-and-duties-for-schools" TargetMode="External"/><Relationship Id="rId41" Type="http://schemas.openxmlformats.org/officeDocument/2006/relationships/hyperlink" Target="https://view.officeapps.live.com/op/view.aspx?src=https%3A%2F%2Fcyps.northyorks.gov.uk%2Fsites%2Fdefault%2Ffiles%2FSEND%2FSENCO%2520Support%2F8%2520Model%2520SEND%2520Policy%2520final%252007-01-2021%2520(1).docx&amp;wdOrigin=BROWSELINK" TargetMode="External"/><Relationship Id="rId1" Type="http://schemas.openxmlformats.org/officeDocument/2006/relationships/hyperlink" Target="https://www.gov.uk/guidance/governance-in-maintained-schools/statutory-policies-for-maintained-schools" TargetMode="External"/><Relationship Id="rId6" Type="http://schemas.openxmlformats.org/officeDocument/2006/relationships/hyperlink" Target="https://cyps.northyorks.gov.uk/virtual-school"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hyperlink" Target="mailto:sroberts@norton-pri.n-yorks.sch.uk" TargetMode="External"/><Relationship Id="rId2" Type="http://schemas.openxmlformats.org/officeDocument/2006/relationships/hyperlink" Target="mailto:headteacher@norton-pri.n-yorks.sch.uk" TargetMode="External"/><Relationship Id="rId1" Type="http://schemas.openxmlformats.org/officeDocument/2006/relationships/hyperlink" Target="mailto:headteacher@norton-pri.n-yorks.sch.uk"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headteacher@norton-pri.n-yorks.sch.uk"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gov.uk/government/publications/identity-proofing-and-verification-of-an-individual/how-to-prove-and-verify-someones-identity" TargetMode="External"/><Relationship Id="rId13" Type="http://schemas.openxmlformats.org/officeDocument/2006/relationships/hyperlink" Target="https://www.gov.uk/government/collections/individuals-prohibited-from-managing-or-governing-schools" TargetMode="External"/><Relationship Id="rId3" Type="http://schemas.openxmlformats.org/officeDocument/2006/relationships/hyperlink" Target="https://assets.publishing.service.gov.uk/media/66d7301b9084b18b95709f75/Keeping_children_safe_in_education_2024.pdf" TargetMode="External"/><Relationship Id="rId7" Type="http://schemas.openxmlformats.org/officeDocument/2006/relationships/hyperlink" Target="https://www.gov.uk/check-job-applicant-right-to-work" TargetMode="External"/><Relationship Id="rId12" Type="http://schemas.openxmlformats.org/officeDocument/2006/relationships/hyperlink" Target="https://assets.publishing.service.gov.uk/media/66d7301b9084b18b95709f75/Keeping_children_safe_in_education_2024.pdf" TargetMode="External"/><Relationship Id="rId2" Type="http://schemas.openxmlformats.org/officeDocument/2006/relationships/hyperlink" Target="https://assets.publishing.service.gov.uk/media/66d7301b9084b18b95709f75/Keeping_children_safe_in_education_2024.pdf" TargetMode="External"/><Relationship Id="rId1" Type="http://schemas.openxmlformats.org/officeDocument/2006/relationships/hyperlink" Target="https://www.legislation.gov.uk/uksi/2009/2680/contents/made" TargetMode="External"/><Relationship Id="rId6" Type="http://schemas.openxmlformats.org/officeDocument/2006/relationships/hyperlink" Target="https://www.gov.uk/government/publications/criminal-records-checks-for-overseas-applicants" TargetMode="External"/><Relationship Id="rId11" Type="http://schemas.openxmlformats.org/officeDocument/2006/relationships/hyperlink" Target="https://assets.publishing.service.gov.uk/media/66d7301b9084b18b95709f75/Keeping_children_safe_in_education_2024.pdf" TargetMode="External"/><Relationship Id="rId5" Type="http://schemas.openxmlformats.org/officeDocument/2006/relationships/hyperlink" Target="https://www.gov.uk/guidance/check-the-childrens-barred-list" TargetMode="External"/><Relationship Id="rId10" Type="http://schemas.openxmlformats.org/officeDocument/2006/relationships/hyperlink" Target="https://assets.publishing.service.gov.uk/media/66d7301b9084b18b95709f75/Keeping_children_safe_in_education_2024.pdf" TargetMode="External"/><Relationship Id="rId4" Type="http://schemas.openxmlformats.org/officeDocument/2006/relationships/hyperlink" Target="https://www.gov.uk/guidance/check-a-teachers-record" TargetMode="External"/><Relationship Id="rId9" Type="http://schemas.openxmlformats.org/officeDocument/2006/relationships/hyperlink" Target="https://assets.publishing.service.gov.uk/media/66d7301b9084b18b95709f75/Keeping_children_safe_in_education_2024.pdf"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assets.publishing.service.gov.uk/media/66d7301b9084b18b95709f75/Keeping_children_safe_in_education_2024.pdf" TargetMode="External"/><Relationship Id="rId13" Type="http://schemas.openxmlformats.org/officeDocument/2006/relationships/hyperlink" Target="https://www.contextualsafeguarding.org.uk/" TargetMode="External"/><Relationship Id="rId3" Type="http://schemas.openxmlformats.org/officeDocument/2006/relationships/hyperlink" Target="https://www.contextualsafeguarding.org.uk/" TargetMode="External"/><Relationship Id="rId7" Type="http://schemas.openxmlformats.org/officeDocument/2006/relationships/hyperlink" Target="https://assets.publishing.service.gov.uk/media/66d7301b9084b18b95709f75/Keeping_children_safe_in_education_2024.pdf" TargetMode="External"/><Relationship Id="rId12" Type="http://schemas.openxmlformats.org/officeDocument/2006/relationships/hyperlink" Target="mailto:MACE@northyorks.go.uk" TargetMode="External"/><Relationship Id="rId2" Type="http://schemas.openxmlformats.org/officeDocument/2006/relationships/hyperlink" Target="https://assets.publishing.service.gov.uk/media/66d7301b9084b18b95709f75/Keeping_children_safe_in_education_2024.pdf" TargetMode="External"/><Relationship Id="rId1" Type="http://schemas.openxmlformats.org/officeDocument/2006/relationships/hyperlink" Target="https://assets.publishing.service.gov.uk/media/66d7301b9084b18b95709f75/Keeping_children_safe_in_education_2024.pdf" TargetMode="External"/><Relationship Id="rId6" Type="http://schemas.openxmlformats.org/officeDocument/2006/relationships/hyperlink" Target="https://www.safeguardingchildren.co.uk/professionals/procedures-practice-guidance-and-one-minute-guides/professional-resolutions/" TargetMode="External"/><Relationship Id="rId11" Type="http://schemas.openxmlformats.org/officeDocument/2006/relationships/hyperlink" Target="https://www.gov.uk/government/publications/school-inspection-handbook-eif/school-inspection-handbook-for-september-2023" TargetMode="External"/><Relationship Id="rId5" Type="http://schemas.openxmlformats.org/officeDocument/2006/relationships/hyperlink" Target="https://www.safeguardingchildren.co.uk/professionals/procedures-practice-guidance-and-one-minute-guides/professional-curiosity-challenge-guidance-for-practitioners/" TargetMode="External"/><Relationship Id="rId15" Type="http://schemas.openxmlformats.org/officeDocument/2006/relationships/printerSettings" Target="../printerSettings/printerSettings5.bin"/><Relationship Id="rId10" Type="http://schemas.openxmlformats.org/officeDocument/2006/relationships/hyperlink" Target="https://assets.publishing.service.gov.uk/media/66d7301b9084b18b95709f75/Keeping_children_safe_in_education_2024.pdf" TargetMode="External"/><Relationship Id="rId4" Type="http://schemas.openxmlformats.org/officeDocument/2006/relationships/hyperlink" Target="https://assets.publishing.service.gov.uk/media/66d7301b9084b18b95709f75/Keeping_children_safe_in_education_2024.pdf" TargetMode="External"/><Relationship Id="rId9" Type="http://schemas.openxmlformats.org/officeDocument/2006/relationships/hyperlink" Target="https://assets.publishing.service.gov.uk/media/66d7301b9084b18b95709f75/Keeping_children_safe_in_education_2024.pdf" TargetMode="External"/><Relationship Id="rId14" Type="http://schemas.openxmlformats.org/officeDocument/2006/relationships/hyperlink" Target="https://assets.publishing.service.gov.uk/media/66d7301b9084b18b95709f75/Keeping_children_safe_in_education_2024.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assets.publishing.service.gov.uk/media/66d7301b9084b18b95709f75/Keeping_children_safe_in_education_2024.pdf" TargetMode="External"/><Relationship Id="rId18" Type="http://schemas.openxmlformats.org/officeDocument/2006/relationships/hyperlink" Target="https://assets.publishing.service.gov.uk/media/66d7301b9084b18b95709f75/Keeping_children_safe_in_education_2024.pdf" TargetMode="External"/><Relationship Id="rId26" Type="http://schemas.openxmlformats.org/officeDocument/2006/relationships/hyperlink" Target="https://assets.publishing.service.gov.uk/media/66d7301b9084b18b95709f75/Keeping_children_safe_in_education_2024.pdf" TargetMode="External"/><Relationship Id="rId39" Type="http://schemas.openxmlformats.org/officeDocument/2006/relationships/hyperlink" Target="https://www.safeguardingchildren.co.uk/professionals/procedures-practice-guidance-and-one-minute-guides/prevent-working-with-individuals-vulnerable-to-extremism/" TargetMode="External"/><Relationship Id="rId21" Type="http://schemas.openxmlformats.org/officeDocument/2006/relationships/hyperlink" Target="https://assets.publishing.service.gov.uk/media/66d7301b9084b18b95709f75/Keeping_children_safe_in_education_2024.pdf" TargetMode="External"/><Relationship Id="rId34" Type="http://schemas.openxmlformats.org/officeDocument/2006/relationships/hyperlink" Target="https://www.gov.uk/government/publications/keeping-children-safe-in-education--2" TargetMode="External"/><Relationship Id="rId42" Type="http://schemas.openxmlformats.org/officeDocument/2006/relationships/hyperlink" Target="https://www.elearning.prevent.homeoffice.gov.uk/edu/screen1.html" TargetMode="External"/><Relationship Id="rId47" Type="http://schemas.openxmlformats.org/officeDocument/2006/relationships/hyperlink" Target="https://assets.publishing.service.gov.uk/media/66d7301b9084b18b95709f75/Keeping_children_safe_in_education_2024.pdf" TargetMode="External"/><Relationship Id="rId50" Type="http://schemas.openxmlformats.org/officeDocument/2006/relationships/hyperlink" Target="https://learning.nspcc.org.uk/child-health-development/intimate-care" TargetMode="External"/><Relationship Id="rId55" Type="http://schemas.openxmlformats.org/officeDocument/2006/relationships/hyperlink" Target="https://www.gov.uk/government/publications/keeping-children-safe-in-out-of-school-settings-code-of-practice" TargetMode="External"/><Relationship Id="rId63" Type="http://schemas.openxmlformats.org/officeDocument/2006/relationships/printerSettings" Target="../printerSettings/printerSettings6.bin"/><Relationship Id="rId7" Type="http://schemas.openxmlformats.org/officeDocument/2006/relationships/hyperlink" Target="https://www.safeguardingchildren.co.uk/professionals/procedures-practice-guidance-and-one-minute-guides/information-sharing-one-minute-guide/" TargetMode="External"/><Relationship Id="rId2" Type="http://schemas.openxmlformats.org/officeDocument/2006/relationships/hyperlink" Target="https://assets.publishing.service.gov.uk/media/66d7301b9084b18b95709f75/Keeping_children_safe_in_education_2024.pdf" TargetMode="External"/><Relationship Id="rId16" Type="http://schemas.openxmlformats.org/officeDocument/2006/relationships/hyperlink" Target="https://assets.publishing.service.gov.uk/media/66d7301b9084b18b95709f75/Keeping_children_safe_in_education_2024.pdf" TargetMode="External"/><Relationship Id="rId29" Type="http://schemas.openxmlformats.org/officeDocument/2006/relationships/hyperlink" Target="https://assets.publishing.service.gov.uk/media/66d7301b9084b18b95709f75/Keeping_children_safe_in_education_2024.pdf" TargetMode="External"/><Relationship Id="rId11" Type="http://schemas.openxmlformats.org/officeDocument/2006/relationships/hyperlink" Target="https://cyps.northyorks.gov.uk/charges-and-lettings" TargetMode="External"/><Relationship Id="rId24" Type="http://schemas.openxmlformats.org/officeDocument/2006/relationships/hyperlink" Target="https://c-cluster-110.uploads.documents.cimpress.io/v1/uploads/7f7eaedb-7ced-4e6e-9b54-37a41c3dee36~110/original?tenant=vbu-digital" TargetMode="External"/><Relationship Id="rId32" Type="http://schemas.openxmlformats.org/officeDocument/2006/relationships/hyperlink" Target="https://assets.publishing.service.gov.uk/media/669e7501ab418ab055592a7b/Working_together_to_safeguard_children_2023.pdf" TargetMode="External"/><Relationship Id="rId37" Type="http://schemas.openxmlformats.org/officeDocument/2006/relationships/hyperlink" Target="https://www.farrer.co.uk/globalassets/clients-and-sectors/safeguarding/addressing-child-on-child-abuse.pdf" TargetMode="External"/><Relationship Id="rId40" Type="http://schemas.openxmlformats.org/officeDocument/2006/relationships/hyperlink" Target="https://www.support-people-susceptible-to-radicalisation.service.gov.uk/" TargetMode="External"/><Relationship Id="rId45" Type="http://schemas.openxmlformats.org/officeDocument/2006/relationships/hyperlink" Target="https://nypartnerships.org.uk/prevent" TargetMode="External"/><Relationship Id="rId53" Type="http://schemas.openxmlformats.org/officeDocument/2006/relationships/hyperlink" Target="https://www.gov.uk/guidance/meeting-digital-and-technology-standards-in-schools-and-colleges/filtering-and-monitoring-standards-for-schools-and-colleges" TargetMode="External"/><Relationship Id="rId58" Type="http://schemas.openxmlformats.org/officeDocument/2006/relationships/hyperlink" Target="https://cyps.northyorks.gov.uk/children-missing-education" TargetMode="External"/><Relationship Id="rId5" Type="http://schemas.openxmlformats.org/officeDocument/2006/relationships/hyperlink" Target="https://assets.publishing.service.gov.uk/media/66d7301b9084b18b95709f75/Keeping_children_safe_in_education_2024.pdf" TargetMode="External"/><Relationship Id="rId61" Type="http://schemas.openxmlformats.org/officeDocument/2006/relationships/hyperlink" Target="https://assets.publishing.service.gov.uk/media/66d7301b9084b18b95709f75/Keeping_children_safe_in_education_2024.pdf" TargetMode="External"/><Relationship Id="rId19" Type="http://schemas.openxmlformats.org/officeDocument/2006/relationships/hyperlink" Target="https://assets.publishing.service.gov.uk/media/66d7301b9084b18b95709f75/Keeping_children_safe_in_education_2024.pdf" TargetMode="External"/><Relationship Id="rId14" Type="http://schemas.openxmlformats.org/officeDocument/2006/relationships/hyperlink" Target="https://assets.publishing.service.gov.uk/media/66d7301b9084b18b95709f75/Keeping_children_safe_in_education_2024.pdf" TargetMode="External"/><Relationship Id="rId22" Type="http://schemas.openxmlformats.org/officeDocument/2006/relationships/hyperlink" Target="http://cyps.northyorks.gov.uk/school-emergency-response" TargetMode="External"/><Relationship Id="rId27" Type="http://schemas.openxmlformats.org/officeDocument/2006/relationships/hyperlink" Target="https://www.gov.uk/government/publications/post-16-work-experience-as-a-part-of-16-to-19-study-programmes" TargetMode="External"/><Relationship Id="rId30" Type="http://schemas.openxmlformats.org/officeDocument/2006/relationships/hyperlink" Target="https://www.gov.uk/government/publications/what-to-do-if-youre-worried-a-child-is-being-abused--2" TargetMode="External"/><Relationship Id="rId35" Type="http://schemas.openxmlformats.org/officeDocument/2006/relationships/hyperlink" Target="https://www.nspcc.org.uk/keeping-children-safe/reporting-abuse/dedicated-helplines/whistleblowing-advice-line/" TargetMode="External"/><Relationship Id="rId43" Type="http://schemas.openxmlformats.org/officeDocument/2006/relationships/hyperlink" Target="https://www.gov.uk/government/publications/the-prevent-duty-safeguarding-learners-vulnerable-to-radicalisation" TargetMode="External"/><Relationship Id="rId48" Type="http://schemas.openxmlformats.org/officeDocument/2006/relationships/hyperlink" Target="https://www.gov.uk/government/publications/keeping-children-safe-in-out-of-school-settings-code-of-practice" TargetMode="External"/><Relationship Id="rId56" Type="http://schemas.openxmlformats.org/officeDocument/2006/relationships/hyperlink" Target="https://www.gov.uk/government/publications/working-together-to-improve-school-attendance" TargetMode="External"/><Relationship Id="rId8" Type="http://schemas.openxmlformats.org/officeDocument/2006/relationships/hyperlink" Target="https://www.gov.uk/data-protection" TargetMode="External"/><Relationship Id="rId51" Type="http://schemas.openxmlformats.org/officeDocument/2006/relationships/hyperlink" Target="https://www.safeguardingchildren.co.uk/wp-content/uploads/2019/09/guidance-for-safe-working-practice-for-professionals-working-in-education-settings-2019.pdf" TargetMode="External"/><Relationship Id="rId3" Type="http://schemas.openxmlformats.org/officeDocument/2006/relationships/hyperlink" Target="https://assets.publishing.service.gov.uk/media/66d7301b9084b18b95709f75/Keeping_children_safe_in_education_2024.pdf" TargetMode="External"/><Relationship Id="rId12" Type="http://schemas.openxmlformats.org/officeDocument/2006/relationships/hyperlink" Target="https://assets.publishing.service.gov.uk/media/65d735262197b201e57fa72a/Wraparound_childcare_guidance_for_schools_and_trusts_in_England.pdf" TargetMode="External"/><Relationship Id="rId17" Type="http://schemas.openxmlformats.org/officeDocument/2006/relationships/hyperlink" Target="https://c-cluster-110.uploads.documents.cimpress.io/v1/uploads/d71d6fd8-b99e-4327-b8fd-1ac968b768a4~110/original?tenant=vbu-digital" TargetMode="External"/><Relationship Id="rId25" Type="http://schemas.openxmlformats.org/officeDocument/2006/relationships/hyperlink" Target="https://assets.publishing.service.gov.uk/media/66d7301b9084b18b95709f75/Keeping_children_safe_in_education_2024.pdf" TargetMode="External"/><Relationship Id="rId33" Type="http://schemas.openxmlformats.org/officeDocument/2006/relationships/hyperlink" Target="https://www.safeguardingchildren.co.uk/professionals/procedures-practice-guidance-and-one-minute-guides/managing-allegations-against-those-who-work-or-volunteer-with-children/" TargetMode="External"/><Relationship Id="rId38" Type="http://schemas.openxmlformats.org/officeDocument/2006/relationships/hyperlink" Target="https://www.gov.uk/government/publications/keeping-children-safe-in-education--2" TargetMode="External"/><Relationship Id="rId46" Type="http://schemas.openxmlformats.org/officeDocument/2006/relationships/hyperlink" Target="https://www.gov.uk/government/publications/prevent-duty-guidance" TargetMode="External"/><Relationship Id="rId59" Type="http://schemas.openxmlformats.org/officeDocument/2006/relationships/hyperlink" Target="https://www.saferrecruitmentconsortium.org/" TargetMode="External"/><Relationship Id="rId20" Type="http://schemas.openxmlformats.org/officeDocument/2006/relationships/hyperlink" Target="https://assets.publishing.service.gov.uk/media/634febd6d3bf7f618eda953d/the-report-independent-inquiry-into-child-sexual-abuse-october-2022.pdf" TargetMode="External"/><Relationship Id="rId41" Type="http://schemas.openxmlformats.org/officeDocument/2006/relationships/hyperlink" Target="https://www.elearning.prevent.homeoffice.gov.uk/edu/screen1.html" TargetMode="External"/><Relationship Id="rId54" Type="http://schemas.openxmlformats.org/officeDocument/2006/relationships/hyperlink" Target="https://www.gov.uk/government/publications/children-missing-education" TargetMode="External"/><Relationship Id="rId62" Type="http://schemas.openxmlformats.org/officeDocument/2006/relationships/hyperlink" Target="https://www.hse.gov.uk/young-workers/organisers.htm" TargetMode="External"/><Relationship Id="rId1" Type="http://schemas.openxmlformats.org/officeDocument/2006/relationships/hyperlink" Target="https://assets.publishing.service.gov.uk/media/66d7301b9084b18b95709f75/Keeping_children_safe_in_education_2024.pdf" TargetMode="External"/><Relationship Id="rId6" Type="http://schemas.openxmlformats.org/officeDocument/2006/relationships/hyperlink" Target="https://assets.publishing.service.gov.uk/media/669e7501ab418ab055592a7b/Working_together_to_safeguard_children_2023.pdf" TargetMode="External"/><Relationship Id="rId15" Type="http://schemas.openxmlformats.org/officeDocument/2006/relationships/hyperlink" Target="https://assets.publishing.service.gov.uk/media/66d7301b9084b18b95709f75/Keeping_children_safe_in_education_2024.pdf" TargetMode="External"/><Relationship Id="rId23" Type="http://schemas.openxmlformats.org/officeDocument/2006/relationships/hyperlink" Target="https://www.protectuk.police.uk/about-protectuk" TargetMode="External"/><Relationship Id="rId28" Type="http://schemas.openxmlformats.org/officeDocument/2006/relationships/hyperlink" Target="https://assets.publishing.service.gov.uk/media/66d7301b9084b18b95709f75/Keeping_children_safe_in_education_2024.pdf" TargetMode="External"/><Relationship Id="rId36" Type="http://schemas.openxmlformats.org/officeDocument/2006/relationships/hyperlink" Target="https://www.gov.uk/government/publications/review-of-sexual-abuse-in-schools-and-colleges/review-of-sexual-abuse-in-schools-and-colleges" TargetMode="External"/><Relationship Id="rId49" Type="http://schemas.openxmlformats.org/officeDocument/2006/relationships/hyperlink" Target="https://assets.publishing.service.gov.uk/media/66d7301b9084b18b95709f75/Keeping_children_safe_in_education_2024.pdf" TargetMode="External"/><Relationship Id="rId57" Type="http://schemas.openxmlformats.org/officeDocument/2006/relationships/hyperlink" Target="https://www.safeguardingchildren.co.uk/children-who-go-missing-from-home-and-care/" TargetMode="External"/><Relationship Id="rId10" Type="http://schemas.openxmlformats.org/officeDocument/2006/relationships/hyperlink" Target="https://assets.publishing.service.gov.uk/media/66d7301b9084b18b95709f75/Keeping_children_safe_in_education_2024.pdf" TargetMode="External"/><Relationship Id="rId31" Type="http://schemas.openxmlformats.org/officeDocument/2006/relationships/hyperlink" Target="https://www.gov.uk/government/publications/keeping-children-safe-in-education--2" TargetMode="External"/><Relationship Id="rId44" Type="http://schemas.openxmlformats.org/officeDocument/2006/relationships/hyperlink" Target="https://www.gov.uk/government/publications/prevent-duty-risk-assessment-templates" TargetMode="External"/><Relationship Id="rId52" Type="http://schemas.openxmlformats.org/officeDocument/2006/relationships/hyperlink" Target="https://www.gov.uk/government/publications/early-years-foundation-stage-framework--2" TargetMode="External"/><Relationship Id="rId60" Type="http://schemas.openxmlformats.org/officeDocument/2006/relationships/hyperlink" Target="https://www.gov.uk/guidance/meeting-digital-and-technology-standards-in-schools-and-colleges/filtering-and-monitoring-standards-for-schools-and-colleges" TargetMode="External"/><Relationship Id="rId4" Type="http://schemas.openxmlformats.org/officeDocument/2006/relationships/hyperlink" Target="https://assets.publishing.service.gov.uk/media/669e7501ab418ab055592a7b/Working_together_to_safeguard_children_2023.pdf" TargetMode="External"/><Relationship Id="rId9" Type="http://schemas.openxmlformats.org/officeDocument/2006/relationships/hyperlink" Target="https://assets.publishing.service.gov.uk/media/66320b06c084007696fca731/Info_sharing_advice_content_May_2024.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assets.publishing.service.gov.uk/media/66ce094e8e33f28aae7e1f6d/Keeping_children_safe_in_education_2024_part_one.pdf" TargetMode="External"/><Relationship Id="rId13" Type="http://schemas.openxmlformats.org/officeDocument/2006/relationships/hyperlink" Target="https://assets.publishing.service.gov.uk/media/66ce094e8e33f28aae7e1f6d/Keeping_children_safe_in_education_2024_part_one.pdf" TargetMode="External"/><Relationship Id="rId18" Type="http://schemas.openxmlformats.org/officeDocument/2006/relationships/printerSettings" Target="../printerSettings/printerSettings7.bin"/><Relationship Id="rId3" Type="http://schemas.openxmlformats.org/officeDocument/2006/relationships/hyperlink" Target="https://assets.publishing.service.gov.uk/media/66ce094e8e33f28aae7e1f6d/Keeping_children_safe_in_education_2024_part_one.pdf" TargetMode="External"/><Relationship Id="rId7" Type="http://schemas.openxmlformats.org/officeDocument/2006/relationships/hyperlink" Target="https://assets.publishing.service.gov.uk/media/66ce094e8e33f28aae7e1f6d/Keeping_children_safe_in_education_2024_part_one.pdf" TargetMode="External"/><Relationship Id="rId12" Type="http://schemas.openxmlformats.org/officeDocument/2006/relationships/hyperlink" Target="https://assets.publishing.service.gov.uk/media/66320b06c084007696fca731/Info_sharing_advice_content_May_2024.pdf" TargetMode="External"/><Relationship Id="rId17" Type="http://schemas.openxmlformats.org/officeDocument/2006/relationships/hyperlink" Target="https://www.legislation.gov.uk/ukpga/2008/23/contents" TargetMode="External"/><Relationship Id="rId2" Type="http://schemas.openxmlformats.org/officeDocument/2006/relationships/hyperlink" Target="https://assets.publishing.service.gov.uk/media/66ce094e8e33f28aae7e1f6d/Keeping_children_safe_in_education_2024_part_one.pdf" TargetMode="External"/><Relationship Id="rId16" Type="http://schemas.openxmlformats.org/officeDocument/2006/relationships/hyperlink" Target="https://www.contextualsafeguarding.org.uk/" TargetMode="External"/><Relationship Id="rId1" Type="http://schemas.openxmlformats.org/officeDocument/2006/relationships/hyperlink" Target="https://assets.publishing.service.gov.uk/media/66ce094e8e33f28aae7e1f6d/Keeping_children_safe_in_education_2024_part_one.pdf" TargetMode="External"/><Relationship Id="rId6" Type="http://schemas.openxmlformats.org/officeDocument/2006/relationships/hyperlink" Target="https://www.gov.uk/government/publications/children-act-1989-private-fostering" TargetMode="External"/><Relationship Id="rId11" Type="http://schemas.openxmlformats.org/officeDocument/2006/relationships/hyperlink" Target="https://assets.publishing.service.gov.uk/media/66ce094e8e33f28aae7e1f6d/Keeping_children_safe_in_education_2024_part_one.pdf" TargetMode="External"/><Relationship Id="rId5" Type="http://schemas.openxmlformats.org/officeDocument/2006/relationships/hyperlink" Target="https://www.npcc.police.uk/SysSiteAssets/media/downloads/publications/publications-log/2020/when-to-call-the-police--guidance-for-schools-and-colleges.pdf" TargetMode="External"/><Relationship Id="rId15" Type="http://schemas.openxmlformats.org/officeDocument/2006/relationships/hyperlink" Target="https://assets.publishing.service.gov.uk/media/66d7301b9084b18b95709f75/Keeping_children_safe_in_education_2024.pdf" TargetMode="External"/><Relationship Id="rId10" Type="http://schemas.openxmlformats.org/officeDocument/2006/relationships/hyperlink" Target="https://www.gov.uk/government/publications/school-inspection-handbook-eif" TargetMode="External"/><Relationship Id="rId4" Type="http://schemas.openxmlformats.org/officeDocument/2006/relationships/hyperlink" Target="https://www.safeguardingchildren.co.uk/professionals/procedures-practice-guidance-and-one-minute-guides/threshold-document/" TargetMode="External"/><Relationship Id="rId9" Type="http://schemas.openxmlformats.org/officeDocument/2006/relationships/hyperlink" Target="https://www.safeguardingchildren.co.uk/professionals/procedures-practice-guidance-and-one-minute-guides/professional-resolutions/" TargetMode="External"/><Relationship Id="rId14" Type="http://schemas.openxmlformats.org/officeDocument/2006/relationships/hyperlink" Target="https://assets.publishing.service.gov.uk/media/66d7301b9084b18b95709f75/Keeping_children_safe_in_education_2024.pdf"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assets.publishing.service.gov.uk/media/66bf300da44f1c4c23e5bd1b/Working_together_to_improve_school_attendance_-_August_2024.pdf" TargetMode="External"/><Relationship Id="rId21" Type="http://schemas.openxmlformats.org/officeDocument/2006/relationships/hyperlink" Target="https://cyps.northyorks.gov.uk/equalities-and-diversity" TargetMode="External"/><Relationship Id="rId34" Type="http://schemas.openxmlformats.org/officeDocument/2006/relationships/hyperlink" Target="https://assets.publishing.service.gov.uk/media/66be0d92c32366481ca4918a/Suspensions_and_permanent_exclusions_guidance.pdf" TargetMode="External"/><Relationship Id="rId42" Type="http://schemas.openxmlformats.org/officeDocument/2006/relationships/hyperlink" Target="http://cyps.northyorks.gov.uk/sites/default/files/SEND/Specific%20Learning%20Difficulties/SEND%20Mainstream%20Guidance%201718.pdf" TargetMode="External"/><Relationship Id="rId47" Type="http://schemas.openxmlformats.org/officeDocument/2006/relationships/hyperlink" Target="https://cyps.northyorks.gov.uk/elective-home-education" TargetMode="External"/><Relationship Id="rId50" Type="http://schemas.openxmlformats.org/officeDocument/2006/relationships/hyperlink" Target="https://cyps.northyorks.gov.uk/medical-education-service" TargetMode="External"/><Relationship Id="rId55" Type="http://schemas.openxmlformats.org/officeDocument/2006/relationships/hyperlink" Target="https://cyps.northyorks.gov.uk/sites/default/files/Safeguarding/Children%20missing%20education/NYC%20Alternative%20Provision%20Directory%20May24.pdf" TargetMode="External"/><Relationship Id="rId63" Type="http://schemas.openxmlformats.org/officeDocument/2006/relationships/hyperlink" Target="https://assets.publishing.service.gov.uk/media/5a7dcb85ed915d2ac884d995/SEND_Code_of_Practice_January_2015.pdf" TargetMode="External"/><Relationship Id="rId7" Type="http://schemas.openxmlformats.org/officeDocument/2006/relationships/hyperlink" Target="https://www.legislation.gov.uk/ukpga/2004/31/contents" TargetMode="External"/><Relationship Id="rId2" Type="http://schemas.openxmlformats.org/officeDocument/2006/relationships/hyperlink" Target="https://www.legislation.gov.uk/ukpga/1998/42/contents" TargetMode="External"/><Relationship Id="rId16" Type="http://schemas.openxmlformats.org/officeDocument/2006/relationships/hyperlink" Target="https://www.gov.uk/government/publications/send-code-of-practice-0-to-25" TargetMode="External"/><Relationship Id="rId29" Type="http://schemas.openxmlformats.org/officeDocument/2006/relationships/hyperlink" Target="https://assets.publishing.service.gov.uk/media/66d7301b9084b18b95709f75/Keeping_children_safe_in_education_2024.pdf" TargetMode="External"/><Relationship Id="rId11" Type="http://schemas.openxmlformats.org/officeDocument/2006/relationships/hyperlink" Target="https://view.officeapps.live.com/op/view.aspx?src=https%3A%2F%2Fwww.equalityhumanrights.com%2Fsites%2Fdefault%2Ffiles%2Fthe-public-sector-equality-duty-and-data-protection.docx&amp;wdOrigin=BROWSELINK" TargetMode="External"/><Relationship Id="rId24" Type="http://schemas.openxmlformats.org/officeDocument/2006/relationships/hyperlink" Target="https://www.gov.uk/report-hate-crime" TargetMode="External"/><Relationship Id="rId32" Type="http://schemas.openxmlformats.org/officeDocument/2006/relationships/hyperlink" Target="https://assets.publishing.service.gov.uk/government/uploads/system/uploads/attachment_data/file/550416/Children_Missing_Education_-_statutory_guidance.pdf" TargetMode="External"/><Relationship Id="rId37" Type="http://schemas.openxmlformats.org/officeDocument/2006/relationships/hyperlink" Target="https://assets.publishing.service.gov.uk/government/uploads/system/uploads/attachment_data/file/664855/Transforming_children_and_young_people_s_mental_health_provision.pdf" TargetMode="External"/><Relationship Id="rId40" Type="http://schemas.openxmlformats.org/officeDocument/2006/relationships/hyperlink" Target="https://view.officeapps.live.com/op/view.aspx?src=https%3A%2F%2Fwww.equalityhumanrights.com%2Fsites%2Fdefault%2Ffiles%2Fthe-public-sector-equality-duty-and-data-protection.docx&amp;wdOrigin=BROWSELINK" TargetMode="External"/><Relationship Id="rId45" Type="http://schemas.openxmlformats.org/officeDocument/2006/relationships/hyperlink" Target="https://www.gov.uk/government/publications/send-code-of-practice-0-to-25" TargetMode="External"/><Relationship Id="rId53" Type="http://schemas.openxmlformats.org/officeDocument/2006/relationships/hyperlink" Target="https://www.gov.uk/government/publications/supporting-pupils-at-school-with-medical-conditions--3" TargetMode="External"/><Relationship Id="rId58" Type="http://schemas.openxmlformats.org/officeDocument/2006/relationships/hyperlink" Target="https://www.gov.uk/government/publications/children-missing-education" TargetMode="External"/><Relationship Id="rId66" Type="http://schemas.openxmlformats.org/officeDocument/2006/relationships/printerSettings" Target="../printerSettings/printerSettings8.bin"/><Relationship Id="rId5" Type="http://schemas.openxmlformats.org/officeDocument/2006/relationships/hyperlink" Target="https://www.gov.uk/government/publications/send-code-of-practice-0-to-25" TargetMode="External"/><Relationship Id="rId61" Type="http://schemas.openxmlformats.org/officeDocument/2006/relationships/hyperlink" Target="https://online1.snapsurveys.com/interview/5389c7a1-c567-4bbd-b98d-51e2b2f68a8e" TargetMode="External"/><Relationship Id="rId19" Type="http://schemas.openxmlformats.org/officeDocument/2006/relationships/hyperlink" Target="https://www.safeguardingchildren.co.uk/wp-content/uploads/2019/11/75036-Ladder-of-Intervention-final.pdf" TargetMode="External"/><Relationship Id="rId14" Type="http://schemas.openxmlformats.org/officeDocument/2006/relationships/hyperlink" Target="https://assets.publishing.service.gov.uk/government/uploads/system/uploads/attachment_data/file/444051/Use_of_reasonable_force_advice_Reviewed_July_2015.pdf" TargetMode="External"/><Relationship Id="rId22" Type="http://schemas.openxmlformats.org/officeDocument/2006/relationships/hyperlink" Target="https://www.gov.uk/guidance/equality-act-2010-guidance" TargetMode="External"/><Relationship Id="rId27" Type="http://schemas.openxmlformats.org/officeDocument/2006/relationships/hyperlink" Target="https://assets.publishing.service.gov.uk/government/uploads/system/uploads/attachment_data/file/550416/Children_Missing_Education_-_statutory_guidance.pdf" TargetMode="External"/><Relationship Id="rId30" Type="http://schemas.openxmlformats.org/officeDocument/2006/relationships/hyperlink" Target="https://cyps.northyorks.gov.uk/sites/default/files/Safeguarding/Children%20missing%20education/NYC%20Alternative%20Provision%20Directory%20May24.pdf" TargetMode="External"/><Relationship Id="rId35" Type="http://schemas.openxmlformats.org/officeDocument/2006/relationships/hyperlink" Target="https://www.gov.uk/government/publications/alternative-provision" TargetMode="External"/><Relationship Id="rId43" Type="http://schemas.openxmlformats.org/officeDocument/2006/relationships/hyperlink" Target="https://assets.publishing.service.gov.uk/government/uploads/system/uploads/attachment_data/file/444051/Use_of_reasonable_force_advice_Reviewed_July_2015.pdf" TargetMode="External"/><Relationship Id="rId48" Type="http://schemas.openxmlformats.org/officeDocument/2006/relationships/hyperlink" Target="https://cyps.northyorks.gov.uk/elective-home-education" TargetMode="External"/><Relationship Id="rId56" Type="http://schemas.openxmlformats.org/officeDocument/2006/relationships/hyperlink" Target="https://assets.publishing.service.gov.uk/media/66d7301b9084b18b95709f75/Keeping_children_safe_in_education_2024.pdf" TargetMode="External"/><Relationship Id="rId64" Type="http://schemas.openxmlformats.org/officeDocument/2006/relationships/hyperlink" Target="https://www.gov.uk/government/publications/preventing-and-tackling-bullying" TargetMode="External"/><Relationship Id="rId8" Type="http://schemas.openxmlformats.org/officeDocument/2006/relationships/hyperlink" Target="https://assets.publishing.service.gov.uk/media/66ce094e8e33f28aae7e1f6d/Keeping_children_safe_in_education_2024_part_one.pdf" TargetMode="External"/><Relationship Id="rId51" Type="http://schemas.openxmlformats.org/officeDocument/2006/relationships/hyperlink" Target="https://www.gov.uk/government/publications/supporting-pupils-at-school-with-medical-conditions--3" TargetMode="External"/><Relationship Id="rId3" Type="http://schemas.openxmlformats.org/officeDocument/2006/relationships/hyperlink" Target="https://www.gov.uk/guidance/equality-act-2010-guidance?nonitro=1&amp;nonitro=1&amp;nonitro=1&amp;nonitro=1&amp;nonitro=1&amp;nonitro=1&amp;nonitro=1&amp;nonitro=1" TargetMode="External"/><Relationship Id="rId12" Type="http://schemas.openxmlformats.org/officeDocument/2006/relationships/hyperlink" Target="https://assets.publishing.service.gov.uk/government/uploads/system/uploads/attachment_data/file/1101597/Behaviour_in_schools_guidance_sept_22.pdf" TargetMode="External"/><Relationship Id="rId17" Type="http://schemas.openxmlformats.org/officeDocument/2006/relationships/hyperlink" Target="http://cyps.northyorks.gov.uk/sites/default/files/SEND/Specific%20Learning%20Difficulties/SEND%20Mainstream%20Guidance%201718.pdf" TargetMode="External"/><Relationship Id="rId25" Type="http://schemas.openxmlformats.org/officeDocument/2006/relationships/hyperlink" Target="https://www.safeguardingchildren.co.uk/wp-content/uploads/2019/11/75036-Ladder-of-Intervention-final.pdf" TargetMode="External"/><Relationship Id="rId33" Type="http://schemas.openxmlformats.org/officeDocument/2006/relationships/hyperlink" Target="https://assets.publishing.service.gov.uk/government/uploads/system/uploads/attachment_data/file/550416/Children_Missing_Education_-_statutory_guidance.pdf" TargetMode="External"/><Relationship Id="rId38" Type="http://schemas.openxmlformats.org/officeDocument/2006/relationships/hyperlink" Target="https://view.officeapps.live.com/op/view.aspx?src=https%3A%2F%2Fcyps.northyorks.gov.uk%2Fsites%2Fdefault%2Ffiles%2FSafeguarding%2FChild%2520Protection%2520and%2520Safeguarding%2520in%2520Schools%2FSchool%2520Attendance%2FPart-Time%2520Timetable%2520Protocol.docx&amp;wdOrigin=BROWSELINK" TargetMode="External"/><Relationship Id="rId46" Type="http://schemas.openxmlformats.org/officeDocument/2006/relationships/hyperlink" Target="https://cyps.northyorks.gov.uk/children-missing-education" TargetMode="External"/><Relationship Id="rId59" Type="http://schemas.openxmlformats.org/officeDocument/2006/relationships/hyperlink" Target="https://www.gov.uk/government/publications/children-missing-education" TargetMode="External"/><Relationship Id="rId20" Type="http://schemas.openxmlformats.org/officeDocument/2006/relationships/hyperlink" Target="https://www.gov.uk/government/publications/preventing-and-tackling-bullying" TargetMode="External"/><Relationship Id="rId41" Type="http://schemas.openxmlformats.org/officeDocument/2006/relationships/hyperlink" Target="https://assets.publishing.service.gov.uk/government/uploads/system/uploads/attachment_data/file/1101597/Behaviour_in_schools_guidance_sept_22.pdf" TargetMode="External"/><Relationship Id="rId54" Type="http://schemas.openxmlformats.org/officeDocument/2006/relationships/hyperlink" Target="https://assets.publishing.service.gov.uk/media/66d7301b9084b18b95709f75/Keeping_children_safe_in_education_2024.pdf" TargetMode="External"/><Relationship Id="rId62" Type="http://schemas.openxmlformats.org/officeDocument/2006/relationships/hyperlink" Target="https://cyps.northyorks.gov.uk/sites/default/files/SEND/Specific%20Learning%20Difficulties/SEND%20Mainstream%20Guidance%201718.pdf" TargetMode="External"/><Relationship Id="rId1" Type="http://schemas.openxmlformats.org/officeDocument/2006/relationships/hyperlink" Target="https://assets.publishing.service.gov.uk/media/66d7301b9084b18b95709f75/Keeping_children_safe_in_education_2024.pdf" TargetMode="External"/><Relationship Id="rId6" Type="http://schemas.openxmlformats.org/officeDocument/2006/relationships/hyperlink" Target="http://cyps.northyorks.gov.uk/sites/default/files/SEND/Specific%20Learning%20Difficulties/SEND%20Mainstream%20Guidance%201718.pdf" TargetMode="External"/><Relationship Id="rId15" Type="http://schemas.openxmlformats.org/officeDocument/2006/relationships/hyperlink" Target="https://www.gov.uk/government/publications/keeping-children-safe-in-education--2" TargetMode="External"/><Relationship Id="rId23" Type="http://schemas.openxmlformats.org/officeDocument/2006/relationships/hyperlink" Target="https://www.equalityhumanrights.com/sites/default/files/psed_guide_for_schools_in_england.pdf" TargetMode="External"/><Relationship Id="rId28" Type="http://schemas.openxmlformats.org/officeDocument/2006/relationships/hyperlink" Target="https://assets.publishing.service.gov.uk/government/uploads/system/uploads/attachment_data/file/550416/Children_Missing_Education_-_statutory_guidance.pdf" TargetMode="External"/><Relationship Id="rId36" Type="http://schemas.openxmlformats.org/officeDocument/2006/relationships/hyperlink" Target="https://www.gov.uk/guidance/senior-mental-health-lead-training" TargetMode="External"/><Relationship Id="rId49" Type="http://schemas.openxmlformats.org/officeDocument/2006/relationships/hyperlink" Target="https://cyps.northyorks.gov.uk/elective-home-education" TargetMode="External"/><Relationship Id="rId57" Type="http://schemas.openxmlformats.org/officeDocument/2006/relationships/hyperlink" Target="https://www.gov.uk/government/publications/working-together-to-improve-school-attendance" TargetMode="External"/><Relationship Id="rId10" Type="http://schemas.openxmlformats.org/officeDocument/2006/relationships/hyperlink" Target="https://www.gov.uk/government/publications/equality-act-2010-advice-for-schools" TargetMode="External"/><Relationship Id="rId31" Type="http://schemas.openxmlformats.org/officeDocument/2006/relationships/hyperlink" Target="https://assets.publishing.service.gov.uk/media/66d7301b9084b18b95709f75/Keeping_children_safe_in_education_2024.pdf" TargetMode="External"/><Relationship Id="rId44" Type="http://schemas.openxmlformats.org/officeDocument/2006/relationships/hyperlink" Target="https://assets.publishing.service.gov.uk/media/66d7301b9084b18b95709f75/Keeping_children_safe_in_education_2024.pdf" TargetMode="External"/><Relationship Id="rId52" Type="http://schemas.openxmlformats.org/officeDocument/2006/relationships/hyperlink" Target="https://cyps.northyorks.gov.uk/medical-education-service" TargetMode="External"/><Relationship Id="rId60" Type="http://schemas.openxmlformats.org/officeDocument/2006/relationships/hyperlink" Target="https://cyps.northyorks.gov.uk/children-missing-education" TargetMode="External"/><Relationship Id="rId65" Type="http://schemas.openxmlformats.org/officeDocument/2006/relationships/hyperlink" Target="https://www.gov.uk/government/publications/working-together-to-improve-school-attendance" TargetMode="External"/><Relationship Id="rId4" Type="http://schemas.openxmlformats.org/officeDocument/2006/relationships/hyperlink" Target="https://view.officeapps.live.com/op/view.aspx?src=https%3A%2F%2Fwww.equalityhumanrights.com%2Fsites%2Fdefault%2Ffiles%2Fthe-public-sector-equality-duty-and-data-protection.docx&amp;wdOrigin=BROWSELINK" TargetMode="External"/><Relationship Id="rId9" Type="http://schemas.openxmlformats.org/officeDocument/2006/relationships/hyperlink" Target="https://www.gov.uk/government/publications/send-code-of-practice-0-to-25" TargetMode="External"/><Relationship Id="rId13" Type="http://schemas.openxmlformats.org/officeDocument/2006/relationships/hyperlink" Target="http://cyps.northyorks.gov.uk/sites/default/files/SEND/Specific%20Learning%20Difficulties/SEND%20Mainstream%20Guidance%201718.pdf" TargetMode="External"/><Relationship Id="rId18" Type="http://schemas.openxmlformats.org/officeDocument/2006/relationships/hyperlink" Target="https://www.gov.uk/government/publications/send-code-of-practice-0-to-25" TargetMode="External"/><Relationship Id="rId39" Type="http://schemas.openxmlformats.org/officeDocument/2006/relationships/hyperlink" Target="https://www.gov.uk/government/publications/equality-act-2010-advice-for-school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gov.uk/government/publications/teaching-online-safety-in-schools" TargetMode="External"/><Relationship Id="rId13" Type="http://schemas.openxmlformats.org/officeDocument/2006/relationships/printerSettings" Target="../printerSettings/printerSettings9.bin"/><Relationship Id="rId3" Type="http://schemas.openxmlformats.org/officeDocument/2006/relationships/hyperlink" Target="https://www.gov.uk/guidance/teaching-about-relationships-sex-and-health" TargetMode="External"/><Relationship Id="rId7" Type="http://schemas.openxmlformats.org/officeDocument/2006/relationships/hyperlink" Target="https://cyps.northyorks.gov.uk/sites/default/files/Teaching/Health%20and%20Wellbeing%20PSHE/Jan%202019%20North%20Yorkshire%20guidance%20on%20developing%20a%20substance%20misuse%20policy%20for%20schools.pdf" TargetMode="External"/><Relationship Id="rId12" Type="http://schemas.openxmlformats.org/officeDocument/2006/relationships/hyperlink" Target="https://healthyschoolsnorthyorks.org/wp-content/uploads/2021/10/September-2021-Relationships-and-Sex-Education-guidance-for-schools-NYCC-1.pdf" TargetMode="External"/><Relationship Id="rId2" Type="http://schemas.openxmlformats.org/officeDocument/2006/relationships/hyperlink" Target="https://assets.publishing.service.gov.uk/media/62cea352e90e071e789ea9bf/Relationships_Education_RSE_and_Health_Education.pdf" TargetMode="External"/><Relationship Id="rId1" Type="http://schemas.openxmlformats.org/officeDocument/2006/relationships/hyperlink" Target="https://assets.publishing.service.gov.uk/media/66d7301b9084b18b95709f75/Keeping_children_safe_in_education_2024.pdf" TargetMode="External"/><Relationship Id="rId6" Type="http://schemas.openxmlformats.org/officeDocument/2006/relationships/hyperlink" Target="https://www.gov.uk/government/publications/relationships-education-relationships-and-sex-education-rse-and-health-education" TargetMode="External"/><Relationship Id="rId11" Type="http://schemas.openxmlformats.org/officeDocument/2006/relationships/hyperlink" Target="https://cyps.northyorks.gov.uk/prevent" TargetMode="External"/><Relationship Id="rId5" Type="http://schemas.openxmlformats.org/officeDocument/2006/relationships/hyperlink" Target="https://healthyschoolsnorthyorks.org/training-and-events-for-schools/" TargetMode="External"/><Relationship Id="rId10" Type="http://schemas.openxmlformats.org/officeDocument/2006/relationships/hyperlink" Target="https://www.gov.uk/government/publications/prevent-duty-guidance" TargetMode="External"/><Relationship Id="rId4" Type="http://schemas.openxmlformats.org/officeDocument/2006/relationships/hyperlink" Target="https://nyestraining.co.uk/" TargetMode="External"/><Relationship Id="rId9" Type="http://schemas.openxmlformats.org/officeDocument/2006/relationships/hyperlink" Target="https://www.gov.uk/government/publications/the-prevent-duty-safeguarding-learners-vulnerable-to-radicalis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B2:F12"/>
  <sheetViews>
    <sheetView showGridLines="0" zoomScaleNormal="100" workbookViewId="0">
      <selection activeCell="B2" sqref="B2:F2"/>
    </sheetView>
  </sheetViews>
  <sheetFormatPr defaultRowHeight="15" x14ac:dyDescent="0.2"/>
  <cols>
    <col min="1" max="1" width="3.6640625" customWidth="1"/>
    <col min="2" max="5" width="30.77734375" customWidth="1"/>
    <col min="6" max="6" width="51.6640625" customWidth="1"/>
  </cols>
  <sheetData>
    <row r="2" spans="2:6" ht="42.6" customHeight="1" x14ac:dyDescent="0.2">
      <c r="B2" s="393" t="s">
        <v>437</v>
      </c>
      <c r="C2" s="393"/>
      <c r="D2" s="393"/>
      <c r="E2" s="393"/>
      <c r="F2" s="393"/>
    </row>
    <row r="4" spans="2:6" ht="226.5" customHeight="1" x14ac:dyDescent="0.2">
      <c r="B4" s="394" t="s">
        <v>615</v>
      </c>
      <c r="C4" s="394"/>
      <c r="D4" s="394"/>
      <c r="E4" s="394"/>
      <c r="F4" s="394"/>
    </row>
    <row r="5" spans="2:6" x14ac:dyDescent="0.2">
      <c r="B5" s="49"/>
      <c r="C5" s="48"/>
      <c r="D5" s="49"/>
      <c r="E5" s="48"/>
      <c r="F5" s="48"/>
    </row>
    <row r="6" spans="2:6" ht="15.75" x14ac:dyDescent="0.25">
      <c r="B6" s="6" t="s">
        <v>0</v>
      </c>
    </row>
    <row r="7" spans="2:6" ht="15.75" thickBot="1" x14ac:dyDescent="0.25"/>
    <row r="8" spans="2:6" ht="27" thickBot="1" x14ac:dyDescent="0.25">
      <c r="B8" s="19">
        <v>1</v>
      </c>
      <c r="C8" s="20">
        <v>2</v>
      </c>
      <c r="D8" s="23">
        <v>3</v>
      </c>
      <c r="E8" s="21">
        <v>4</v>
      </c>
      <c r="F8" s="22">
        <v>5</v>
      </c>
    </row>
    <row r="9" spans="2:6" ht="97.5" customHeight="1" thickBot="1" x14ac:dyDescent="0.25">
      <c r="B9" s="119" t="s">
        <v>121</v>
      </c>
      <c r="C9" s="120" t="s">
        <v>119</v>
      </c>
      <c r="D9" s="121" t="s">
        <v>122</v>
      </c>
      <c r="E9" s="122" t="s">
        <v>123</v>
      </c>
      <c r="F9" s="123" t="s">
        <v>124</v>
      </c>
    </row>
    <row r="11" spans="2:6" ht="53.25" customHeight="1" x14ac:dyDescent="0.2">
      <c r="B11" s="395" t="s">
        <v>125</v>
      </c>
      <c r="C11" s="395"/>
      <c r="D11" s="395"/>
      <c r="E11" s="395"/>
      <c r="F11" s="395"/>
    </row>
    <row r="12" spans="2:6" ht="63.95" customHeight="1" x14ac:dyDescent="0.2">
      <c r="B12" s="396" t="s">
        <v>102</v>
      </c>
      <c r="C12" s="396"/>
      <c r="D12" s="396"/>
      <c r="E12" s="396"/>
      <c r="F12" s="396"/>
    </row>
  </sheetData>
  <mergeCells count="4">
    <mergeCell ref="B2:F2"/>
    <mergeCell ref="B4:F4"/>
    <mergeCell ref="B11:F11"/>
    <mergeCell ref="B12:F12"/>
  </mergeCells>
  <pageMargins left="0.7" right="0.7" top="0.75" bottom="0.75" header="0.3" footer="0.3"/>
  <pageSetup paperSize="9" orientation="portrait" r:id="rId1"/>
  <headerFooter>
    <oddFooter>&amp;C&amp;1#&amp;"Calibri"&amp;10&amp;KFF0000OFFICIAL - SENSITIVE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J52"/>
  <sheetViews>
    <sheetView workbookViewId="0">
      <pane ySplit="3" topLeftCell="A6" activePane="bottomLeft" state="frozen"/>
      <selection pane="bottomLeft" activeCell="E6" sqref="E6:E7"/>
    </sheetView>
  </sheetViews>
  <sheetFormatPr defaultRowHeight="15" x14ac:dyDescent="0.2"/>
  <cols>
    <col min="1" max="1" width="6.109375" style="7" customWidth="1"/>
    <col min="2" max="3" width="30.77734375" customWidth="1"/>
    <col min="4" max="4" width="8.88671875" style="9" customWidth="1"/>
    <col min="5" max="5" width="41.21875" bestFit="1" customWidth="1"/>
    <col min="6" max="6" width="26.5546875" customWidth="1"/>
    <col min="7" max="7" width="26.6640625" customWidth="1"/>
    <col min="8" max="8" width="25.109375" bestFit="1" customWidth="1"/>
    <col min="9" max="10" width="8.88671875" hidden="1" customWidth="1"/>
  </cols>
  <sheetData>
    <row r="1" spans="1:10" s="28" customFormat="1" ht="20.25" x14ac:dyDescent="0.3">
      <c r="A1" s="30"/>
      <c r="B1" s="28" t="s">
        <v>111</v>
      </c>
      <c r="C1" s="28">
        <f>SUM(6-I1)</f>
        <v>0</v>
      </c>
      <c r="D1" s="31"/>
      <c r="E1" s="28" t="s">
        <v>103</v>
      </c>
      <c r="F1" s="31">
        <f>COUNTIF(F4:F10,"&lt;&gt;"&amp;"")</f>
        <v>0</v>
      </c>
      <c r="G1" s="28" t="s">
        <v>26</v>
      </c>
      <c r="H1" s="29" t="str">
        <f>IF(I1=6,"Section complete","Section not complete")</f>
        <v>Section complete</v>
      </c>
      <c r="I1" s="28">
        <f>SUM(I4:I10)</f>
        <v>6</v>
      </c>
      <c r="J1" s="31">
        <f>I1</f>
        <v>6</v>
      </c>
    </row>
    <row r="2" spans="1:10" ht="42.6" customHeight="1" x14ac:dyDescent="0.2">
      <c r="A2" s="430" t="s">
        <v>264</v>
      </c>
      <c r="B2" s="430"/>
      <c r="C2" s="430"/>
      <c r="D2" s="430"/>
      <c r="E2" s="430"/>
      <c r="F2" s="430"/>
      <c r="G2" s="430"/>
      <c r="H2" s="430"/>
    </row>
    <row r="3" spans="1:10" s="6" customFormat="1" ht="15.75" x14ac:dyDescent="0.25">
      <c r="A3" s="352"/>
      <c r="B3" s="5" t="s">
        <v>19</v>
      </c>
      <c r="C3" s="5" t="s">
        <v>20</v>
      </c>
      <c r="D3" s="353" t="s">
        <v>21</v>
      </c>
      <c r="E3" s="5" t="s">
        <v>22</v>
      </c>
      <c r="F3" s="5" t="s">
        <v>23</v>
      </c>
      <c r="G3" s="5" t="s">
        <v>24</v>
      </c>
      <c r="H3" s="5" t="s">
        <v>25</v>
      </c>
    </row>
    <row r="4" spans="1:10" s="74" customFormat="1" ht="60" x14ac:dyDescent="0.25">
      <c r="A4" s="176" t="s">
        <v>79</v>
      </c>
      <c r="B4" s="193" t="s">
        <v>206</v>
      </c>
      <c r="C4" s="194" t="s">
        <v>603</v>
      </c>
      <c r="D4" s="178">
        <v>5</v>
      </c>
      <c r="E4" s="385" t="s">
        <v>679</v>
      </c>
      <c r="F4" s="346"/>
      <c r="G4" s="287"/>
      <c r="H4" s="287"/>
      <c r="I4" s="78">
        <f>COUNTIF(D4,"&lt;&gt;"&amp;"")</f>
        <v>1</v>
      </c>
    </row>
    <row r="5" spans="1:10" s="74" customFormat="1" ht="60" x14ac:dyDescent="0.25">
      <c r="A5" s="177" t="s">
        <v>80</v>
      </c>
      <c r="B5" s="202" t="s">
        <v>207</v>
      </c>
      <c r="C5" s="221" t="s">
        <v>211</v>
      </c>
      <c r="D5" s="179">
        <v>5</v>
      </c>
      <c r="E5" s="380" t="s">
        <v>695</v>
      </c>
      <c r="F5" s="373"/>
      <c r="G5" s="344"/>
      <c r="H5" s="344"/>
      <c r="I5" s="78">
        <f t="shared" ref="I5:I11" si="0">COUNTIF(D5,"&lt;&gt;"&amp;"")</f>
        <v>1</v>
      </c>
    </row>
    <row r="6" spans="1:10" s="74" customFormat="1" ht="60" x14ac:dyDescent="0.25">
      <c r="A6" s="414" t="s">
        <v>81</v>
      </c>
      <c r="B6" s="159" t="s">
        <v>563</v>
      </c>
      <c r="C6" s="276" t="s">
        <v>212</v>
      </c>
      <c r="D6" s="542">
        <v>5</v>
      </c>
      <c r="E6" s="604" t="s">
        <v>701</v>
      </c>
      <c r="F6" s="540"/>
      <c r="G6" s="541"/>
      <c r="H6" s="541"/>
      <c r="I6" s="78">
        <f t="shared" si="0"/>
        <v>1</v>
      </c>
    </row>
    <row r="7" spans="1:10" s="74" customFormat="1" ht="30" x14ac:dyDescent="0.25">
      <c r="A7" s="415"/>
      <c r="B7" s="160"/>
      <c r="C7" s="201" t="s">
        <v>213</v>
      </c>
      <c r="D7" s="543"/>
      <c r="E7" s="539"/>
      <c r="F7" s="539"/>
      <c r="G7" s="539"/>
      <c r="H7" s="539"/>
      <c r="I7" s="78">
        <f t="shared" si="0"/>
        <v>0</v>
      </c>
    </row>
    <row r="8" spans="1:10" s="74" customFormat="1" ht="135" x14ac:dyDescent="0.25">
      <c r="A8" s="177" t="s">
        <v>82</v>
      </c>
      <c r="B8" s="275" t="s">
        <v>208</v>
      </c>
      <c r="C8" s="205" t="s">
        <v>95</v>
      </c>
      <c r="D8" s="179">
        <v>5</v>
      </c>
      <c r="E8" s="373" t="s">
        <v>681</v>
      </c>
      <c r="F8" s="345"/>
      <c r="G8" s="344"/>
      <c r="H8" s="344"/>
      <c r="I8" s="78">
        <f t="shared" si="0"/>
        <v>1</v>
      </c>
    </row>
    <row r="9" spans="1:10" s="74" customFormat="1" ht="45" x14ac:dyDescent="0.25">
      <c r="A9" s="176" t="s">
        <v>83</v>
      </c>
      <c r="B9" s="153" t="s">
        <v>209</v>
      </c>
      <c r="C9" s="194" t="s">
        <v>96</v>
      </c>
      <c r="D9" s="180">
        <v>5</v>
      </c>
      <c r="E9" s="374" t="s">
        <v>682</v>
      </c>
      <c r="F9" s="346"/>
      <c r="G9" s="287"/>
      <c r="H9" s="287"/>
      <c r="I9" s="78">
        <f t="shared" si="0"/>
        <v>1</v>
      </c>
    </row>
    <row r="10" spans="1:10" s="74" customFormat="1" ht="60" x14ac:dyDescent="0.25">
      <c r="A10" s="177" t="s">
        <v>84</v>
      </c>
      <c r="B10" s="195" t="s">
        <v>498</v>
      </c>
      <c r="C10" s="285" t="s">
        <v>461</v>
      </c>
      <c r="D10" s="179">
        <v>5</v>
      </c>
      <c r="E10" s="373" t="s">
        <v>683</v>
      </c>
      <c r="F10" s="345"/>
      <c r="G10" s="344"/>
      <c r="H10" s="344"/>
      <c r="I10" s="78">
        <f t="shared" si="0"/>
        <v>1</v>
      </c>
    </row>
    <row r="11" spans="1:10" x14ac:dyDescent="0.2">
      <c r="I11" s="9">
        <f t="shared" si="0"/>
        <v>0</v>
      </c>
    </row>
    <row r="52" spans="4:4" x14ac:dyDescent="0.2">
      <c r="D52" s="9">
        <f>COUNTIF(D4:D4,"&gt;0")</f>
        <v>1</v>
      </c>
    </row>
  </sheetData>
  <sheetProtection formatCells="0" formatRows="0" insertHyperlinks="0"/>
  <mergeCells count="7">
    <mergeCell ref="A2:H2"/>
    <mergeCell ref="A6:A7"/>
    <mergeCell ref="D6:D7"/>
    <mergeCell ref="E6:E7"/>
    <mergeCell ref="F6:F7"/>
    <mergeCell ref="G6:G7"/>
    <mergeCell ref="H6:H7"/>
  </mergeCells>
  <conditionalFormatting sqref="D4:D6 D8:D10">
    <cfRule type="containsText" dxfId="44" priority="2" operator="containsText" text="5">
      <formula>NOT(ISERROR(SEARCH("5",D4)))</formula>
    </cfRule>
    <cfRule type="containsText" dxfId="43" priority="3" operator="containsText" text="4">
      <formula>NOT(ISERROR(SEARCH("4",D4)))</formula>
    </cfRule>
    <cfRule type="containsText" dxfId="42" priority="4" operator="containsText" text="3">
      <formula>NOT(ISERROR(SEARCH("3",D4)))</formula>
    </cfRule>
    <cfRule type="containsText" dxfId="41" priority="5" operator="containsText" text="2">
      <formula>NOT(ISERROR(SEARCH("2",D4)))</formula>
    </cfRule>
    <cfRule type="containsText" dxfId="40" priority="6" operator="containsText" text="1">
      <formula>NOT(ISERROR(SEARCH("1",D4)))</formula>
    </cfRule>
  </conditionalFormatting>
  <conditionalFormatting sqref="F1">
    <cfRule type="cellIs" dxfId="39" priority="1" operator="greaterThan">
      <formula>0</formula>
    </cfRule>
  </conditionalFormatting>
  <conditionalFormatting sqref="H1">
    <cfRule type="containsText" dxfId="38" priority="7" operator="containsText" text="Section not complete">
      <formula>NOT(ISERROR(SEARCH("Section not complete",H1)))</formula>
    </cfRule>
    <cfRule type="containsText" dxfId="37" priority="8" operator="containsText" text="Section complete">
      <formula>NOT(ISERROR(SEARCH("Section complete",H1)))</formula>
    </cfRule>
  </conditionalFormatting>
  <dataValidations count="1">
    <dataValidation type="list" allowBlank="1" showInputMessage="1" showErrorMessage="1" sqref="D4:D6 D8:D10" xr:uid="{00000000-0002-0000-0A00-000000000000}">
      <formula1>"5,4,3,2"</formula1>
    </dataValidation>
  </dataValidations>
  <hyperlinks>
    <hyperlink ref="C4" r:id="rId1" display="https://evolve.edufocus.co.uk/evco10/evchome_public.asp?domain=visits.northyorks.gov.uk" xr:uid="{0EBC92E1-1415-40C7-A1DE-3DA8D527C07C}"/>
    <hyperlink ref="C5" r:id="rId2" display="http://oeapng.info/" xr:uid="{C2CD31CB-4C3D-4C5D-98DB-EC7313E65586}"/>
    <hyperlink ref="C6" r:id="rId3" display="http://oeapng.info/" xr:uid="{A69DB9D8-D9F5-4460-BCAC-B613945E375A}"/>
    <hyperlink ref="C7" r:id="rId4" display="https://oeapng.info/" xr:uid="{588ADB53-DD5F-4CD7-84E8-A09572889263}"/>
    <hyperlink ref="C8" r:id="rId5" display="http://visits.northyorks.gov.uk/" xr:uid="{01E32DEB-550F-4C83-83AE-F13602F59EE8}"/>
    <hyperlink ref="C9" r:id="rId6" display="http://oeapng.info/" xr:uid="{CB83EE22-58E4-4643-AD48-12FF6B3C3ABA}"/>
    <hyperlink ref="C10" r:id="rId7" location="page=170" display="KSCIE 2023 Appendix C: Role of the Designated Safeguarding Lead" xr:uid="{400B796C-E7D8-43B9-912F-1FFD88F9F866}"/>
  </hyperlinks>
  <pageMargins left="0.7" right="0.7" top="0.75" bottom="0.75" header="0.3" footer="0.3"/>
  <pageSetup paperSize="9" orientation="portrait" r:id="rId8"/>
  <headerFooter>
    <oddFooter>&amp;C&amp;1#&amp;"Calibri"&amp;10&amp;KFF0000OFFICIAL - SENSITIVE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J69"/>
  <sheetViews>
    <sheetView workbookViewId="0">
      <pane ySplit="3" topLeftCell="A7" activePane="bottomLeft" state="frozen"/>
      <selection pane="bottomLeft" activeCell="E10" sqref="E10:E11"/>
    </sheetView>
  </sheetViews>
  <sheetFormatPr defaultRowHeight="15.75" x14ac:dyDescent="0.2"/>
  <cols>
    <col min="1" max="1" width="6.109375" style="315" customWidth="1"/>
    <col min="2" max="3" width="30.77734375" customWidth="1"/>
    <col min="4" max="4" width="8.88671875" style="9" customWidth="1"/>
    <col min="5" max="5" width="41.21875" bestFit="1" customWidth="1"/>
    <col min="6" max="6" width="26.5546875" customWidth="1"/>
    <col min="7" max="7" width="26.6640625" customWidth="1"/>
    <col min="8" max="8" width="30.109375" customWidth="1"/>
    <col min="9" max="10" width="8.88671875" hidden="1" customWidth="1"/>
  </cols>
  <sheetData>
    <row r="1" spans="1:10" s="28" customFormat="1" ht="20.25" x14ac:dyDescent="0.3">
      <c r="A1" s="30"/>
      <c r="B1" s="28" t="s">
        <v>111</v>
      </c>
      <c r="C1" s="28">
        <f>SUM(5-I1)</f>
        <v>0</v>
      </c>
      <c r="D1" s="31"/>
      <c r="E1" s="28" t="s">
        <v>103</v>
      </c>
      <c r="F1" s="31">
        <f>COUNTIF(F4:F13,"&lt;&gt;"&amp;"")</f>
        <v>0</v>
      </c>
      <c r="G1" s="28" t="s">
        <v>26</v>
      </c>
      <c r="H1" s="29" t="str">
        <f>IF(I1=5,"Section complete","Section not complete")</f>
        <v>Section complete</v>
      </c>
      <c r="I1" s="31">
        <f>SUM(I4:I13)</f>
        <v>5</v>
      </c>
      <c r="J1" s="31">
        <f>I1</f>
        <v>5</v>
      </c>
    </row>
    <row r="2" spans="1:10" ht="42.6" customHeight="1" x14ac:dyDescent="0.2">
      <c r="A2" s="430" t="s">
        <v>263</v>
      </c>
      <c r="B2" s="430"/>
      <c r="C2" s="430"/>
      <c r="D2" s="430"/>
      <c r="E2" s="430"/>
      <c r="F2" s="430"/>
      <c r="G2" s="430"/>
      <c r="H2" s="430"/>
    </row>
    <row r="3" spans="1:10" s="6" customFormat="1" x14ac:dyDescent="0.25">
      <c r="A3" s="13"/>
      <c r="B3" s="14" t="s">
        <v>19</v>
      </c>
      <c r="C3" s="14" t="s">
        <v>20</v>
      </c>
      <c r="D3" s="15" t="s">
        <v>21</v>
      </c>
      <c r="E3" s="14" t="s">
        <v>22</v>
      </c>
      <c r="F3" s="14" t="s">
        <v>23</v>
      </c>
      <c r="G3" s="14" t="s">
        <v>24</v>
      </c>
      <c r="H3" s="14" t="s">
        <v>25</v>
      </c>
    </row>
    <row r="4" spans="1:10" s="74" customFormat="1" ht="45" x14ac:dyDescent="0.25">
      <c r="A4" s="605">
        <v>1</v>
      </c>
      <c r="B4" s="607" t="s">
        <v>438</v>
      </c>
      <c r="C4" s="79" t="s">
        <v>205</v>
      </c>
      <c r="D4" s="421">
        <v>5</v>
      </c>
      <c r="E4" s="604" t="s">
        <v>679</v>
      </c>
      <c r="F4" s="540"/>
      <c r="G4" s="541"/>
      <c r="H4" s="541"/>
      <c r="I4" s="412">
        <f>COUNTIF(D4,"&lt;&gt;"&amp;"")</f>
        <v>1</v>
      </c>
    </row>
    <row r="5" spans="1:10" s="74" customFormat="1" ht="409.5" customHeight="1" x14ac:dyDescent="0.25">
      <c r="A5" s="606"/>
      <c r="B5" s="608"/>
      <c r="C5" s="196" t="s">
        <v>439</v>
      </c>
      <c r="D5" s="423"/>
      <c r="E5" s="539"/>
      <c r="F5" s="539"/>
      <c r="G5" s="539"/>
      <c r="H5" s="539"/>
      <c r="I5" s="412"/>
    </row>
    <row r="6" spans="1:10" s="74" customFormat="1" ht="75" x14ac:dyDescent="0.25">
      <c r="A6" s="466">
        <v>2</v>
      </c>
      <c r="B6" s="609" t="s">
        <v>440</v>
      </c>
      <c r="C6" s="198" t="s">
        <v>442</v>
      </c>
      <c r="D6" s="484">
        <v>5</v>
      </c>
      <c r="E6" s="611" t="s">
        <v>702</v>
      </c>
      <c r="F6" s="546"/>
      <c r="G6" s="554"/>
      <c r="H6" s="554"/>
      <c r="I6" s="412">
        <f>COUNTIF(D6,"&lt;&gt;"&amp;"")</f>
        <v>1</v>
      </c>
    </row>
    <row r="7" spans="1:10" s="74" customFormat="1" ht="150" x14ac:dyDescent="0.25">
      <c r="A7" s="584"/>
      <c r="B7" s="610"/>
      <c r="C7" s="199" t="s">
        <v>441</v>
      </c>
      <c r="D7" s="513"/>
      <c r="E7" s="612"/>
      <c r="F7" s="581"/>
      <c r="G7" s="581"/>
      <c r="H7" s="581"/>
      <c r="I7" s="412"/>
    </row>
    <row r="8" spans="1:10" s="74" customFormat="1" ht="30" x14ac:dyDescent="0.25">
      <c r="A8" s="584"/>
      <c r="B8" s="610"/>
      <c r="C8" s="200" t="s">
        <v>517</v>
      </c>
      <c r="D8" s="513"/>
      <c r="E8" s="612"/>
      <c r="F8" s="581"/>
      <c r="G8" s="581"/>
      <c r="H8" s="581"/>
      <c r="I8" s="412"/>
    </row>
    <row r="9" spans="1:10" s="74" customFormat="1" ht="15" x14ac:dyDescent="0.25">
      <c r="A9" s="584"/>
      <c r="B9" s="610"/>
      <c r="C9" s="189" t="s">
        <v>518</v>
      </c>
      <c r="D9" s="513"/>
      <c r="E9" s="612"/>
      <c r="F9" s="581"/>
      <c r="G9" s="581"/>
      <c r="H9" s="581"/>
      <c r="I9" s="412"/>
    </row>
    <row r="10" spans="1:10" ht="30" x14ac:dyDescent="0.2">
      <c r="A10" s="585">
        <v>3</v>
      </c>
      <c r="B10" s="613" t="s">
        <v>512</v>
      </c>
      <c r="C10" s="79" t="s">
        <v>612</v>
      </c>
      <c r="D10" s="512">
        <v>5</v>
      </c>
      <c r="E10" s="577" t="s">
        <v>750</v>
      </c>
      <c r="F10" s="576"/>
      <c r="G10" s="424"/>
      <c r="H10" s="424"/>
      <c r="I10" s="412">
        <f>COUNTIF(D10,"&lt;&gt;"&amp;"")</f>
        <v>1</v>
      </c>
    </row>
    <row r="11" spans="1:10" ht="15" x14ac:dyDescent="0.2">
      <c r="A11" s="585"/>
      <c r="B11" s="613"/>
      <c r="C11" s="116" t="s">
        <v>513</v>
      </c>
      <c r="D11" s="512"/>
      <c r="E11" s="424"/>
      <c r="F11" s="424"/>
      <c r="G11" s="424"/>
      <c r="H11" s="424"/>
      <c r="I11" s="412"/>
    </row>
    <row r="12" spans="1:10" ht="45" x14ac:dyDescent="0.2">
      <c r="A12" s="313">
        <v>4</v>
      </c>
      <c r="B12" s="186" t="s">
        <v>515</v>
      </c>
      <c r="C12" s="205" t="s">
        <v>613</v>
      </c>
      <c r="D12" s="179">
        <v>5</v>
      </c>
      <c r="E12" s="388" t="s">
        <v>749</v>
      </c>
      <c r="F12" s="360"/>
      <c r="G12" s="219"/>
      <c r="H12" s="219"/>
      <c r="I12" s="75">
        <f>COUNTIF(D12,"&lt;&gt;"&amp;"")</f>
        <v>1</v>
      </c>
    </row>
    <row r="13" spans="1:10" ht="75" x14ac:dyDescent="0.2">
      <c r="A13" s="314">
        <v>5</v>
      </c>
      <c r="B13" s="51" t="s">
        <v>516</v>
      </c>
      <c r="C13" s="194" t="s">
        <v>514</v>
      </c>
      <c r="D13" s="180">
        <v>5</v>
      </c>
      <c r="E13" s="386" t="s">
        <v>703</v>
      </c>
      <c r="F13" s="361"/>
      <c r="G13" s="97"/>
      <c r="H13" s="97"/>
      <c r="I13" s="75">
        <f>COUNTIF(D13,"&lt;&gt;"&amp;"")</f>
        <v>1</v>
      </c>
    </row>
    <row r="69" spans="4:4" x14ac:dyDescent="0.2">
      <c r="D69" s="9">
        <f>COUNTIF(D4:D4,"&gt;0")</f>
        <v>1</v>
      </c>
    </row>
  </sheetData>
  <sheetProtection formatCells="0" formatRows="0" insertHyperlinks="0"/>
  <mergeCells count="25">
    <mergeCell ref="G10:G11"/>
    <mergeCell ref="A10:A11"/>
    <mergeCell ref="B10:B11"/>
    <mergeCell ref="G6:G9"/>
    <mergeCell ref="I6:I9"/>
    <mergeCell ref="H10:H11"/>
    <mergeCell ref="I10:I11"/>
    <mergeCell ref="D10:D11"/>
    <mergeCell ref="E10:E11"/>
    <mergeCell ref="F10:F11"/>
    <mergeCell ref="I4:I5"/>
    <mergeCell ref="H6:H9"/>
    <mergeCell ref="A6:A9"/>
    <mergeCell ref="B6:B9"/>
    <mergeCell ref="D6:D9"/>
    <mergeCell ref="E6:E9"/>
    <mergeCell ref="F6:F9"/>
    <mergeCell ref="A2:H2"/>
    <mergeCell ref="A4:A5"/>
    <mergeCell ref="B4:B5"/>
    <mergeCell ref="D4:D5"/>
    <mergeCell ref="E4:E5"/>
    <mergeCell ref="F4:F5"/>
    <mergeCell ref="G4:G5"/>
    <mergeCell ref="H4:H5"/>
  </mergeCells>
  <conditionalFormatting sqref="D4:D8 D10 D12:D13">
    <cfRule type="containsText" dxfId="36" priority="2" operator="containsText" text="5">
      <formula>NOT(ISERROR(SEARCH("5",D4)))</formula>
    </cfRule>
    <cfRule type="containsText" dxfId="35" priority="3" operator="containsText" text="4">
      <formula>NOT(ISERROR(SEARCH("4",D4)))</formula>
    </cfRule>
    <cfRule type="containsText" dxfId="34" priority="4" operator="containsText" text="3">
      <formula>NOT(ISERROR(SEARCH("3",D4)))</formula>
    </cfRule>
    <cfRule type="containsText" dxfId="33" priority="5" operator="containsText" text="2">
      <formula>NOT(ISERROR(SEARCH("2",D4)))</formula>
    </cfRule>
    <cfRule type="containsText" dxfId="32" priority="6" operator="containsText" text="1">
      <formula>NOT(ISERROR(SEARCH("1",D4)))</formula>
    </cfRule>
  </conditionalFormatting>
  <conditionalFormatting sqref="F1">
    <cfRule type="cellIs" dxfId="31" priority="1" operator="greaterThan">
      <formula>0</formula>
    </cfRule>
  </conditionalFormatting>
  <conditionalFormatting sqref="H1">
    <cfRule type="containsText" dxfId="30" priority="7" operator="containsText" text="Section not complete">
      <formula>NOT(ISERROR(SEARCH("Section not complete",H1)))</formula>
    </cfRule>
    <cfRule type="containsText" dxfId="29" priority="8" operator="containsText" text="Section complete">
      <formula>NOT(ISERROR(SEARCH("Section complete",H1)))</formula>
    </cfRule>
  </conditionalFormatting>
  <dataValidations count="1">
    <dataValidation type="list" allowBlank="1" showInputMessage="1" showErrorMessage="1" sqref="D4:D8 D10 D12 D13" xr:uid="{4B70E5FE-6FA3-4A04-96A7-C45911AC7C7D}">
      <formula1>"1,2,3,4,5"</formula1>
    </dataValidation>
  </dataValidations>
  <hyperlinks>
    <hyperlink ref="C4" r:id="rId1" xr:uid="{7C83677D-ED62-4B12-836A-B913BDD984D7}"/>
    <hyperlink ref="C6" r:id="rId2" display="Early years foundation stage (EYFS) statutory framework - GOV.UK (www.gov.uk)" xr:uid="{6680A910-67C5-4A01-930A-27A06D9135B0}"/>
    <hyperlink ref="C10" r:id="rId3" xr:uid="{6828E8E0-14FB-49C2-87AB-AEA04105389D}"/>
    <hyperlink ref="C13" r:id="rId4" location="what-it-says-in-the-eyfs-framework" display="https://help-for-early-years-providers.education.gov.uk/safeguarding-and-welfare/food-safety - what-it-says-in-the-eyfs-framework" xr:uid="{0E9BFDD0-B06C-4782-82CC-3CE3FAD0F278}"/>
    <hyperlink ref="C8" r:id="rId5" display="https://www.bing.com/search?q=check+early+year+qualification&amp;cvid=01fbdffb1d8346acadd281fcfedb1ba5&amp;gs_lcrp=EgRlZGdlKgYIABBFGDkyBggAEEUYOdIBCDgxODFqMGo0qAIAsAIB&amp;FORM=ANAB01&amp;PC=U531" xr:uid="{F823E548-201E-46DC-90A5-9C4760752AE0}"/>
    <hyperlink ref="C12" r:id="rId6" xr:uid="{896ED46A-A0E0-4F7B-820A-7EA8F6C841C1}"/>
    <hyperlink ref="C11" r:id="rId7" xr:uid="{2B7F0E6D-59B3-48A3-A90C-A822282BE656}"/>
  </hyperlinks>
  <pageMargins left="0.7" right="0.7" top="0.75" bottom="0.75" header="0.3" footer="0.3"/>
  <pageSetup paperSize="9" orientation="portrait" r:id="rId8"/>
  <headerFooter>
    <oddFooter>&amp;C&amp;1#&amp;"Calibri"&amp;10&amp;KFF0000OFFICIAL - SENSITIVE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024FD-E2CD-4C63-AA63-29B0A48E0BEF}">
  <sheetPr>
    <tabColor rgb="FFBA38B1"/>
  </sheetPr>
  <dimension ref="A1:J13"/>
  <sheetViews>
    <sheetView workbookViewId="0">
      <pane ySplit="3" topLeftCell="A4" activePane="bottomLeft" state="frozen"/>
      <selection pane="bottomLeft" activeCell="D5" sqref="D5"/>
    </sheetView>
  </sheetViews>
  <sheetFormatPr defaultRowHeight="15" x14ac:dyDescent="0.2"/>
  <cols>
    <col min="1" max="1" width="6.109375" style="7" customWidth="1"/>
    <col min="2" max="3" width="30.77734375" customWidth="1"/>
    <col min="4" max="4" width="8.88671875" style="9" customWidth="1"/>
    <col min="5" max="5" width="46.88671875" bestFit="1" customWidth="1"/>
    <col min="6" max="6" width="26.5546875" customWidth="1"/>
    <col min="7" max="7" width="26.6640625" customWidth="1"/>
    <col min="8" max="8" width="26.21875" bestFit="1" customWidth="1"/>
    <col min="9" max="10" width="8.88671875" hidden="1" customWidth="1"/>
  </cols>
  <sheetData>
    <row r="1" spans="1:10" s="28" customFormat="1" ht="20.25" x14ac:dyDescent="0.3">
      <c r="A1" s="113"/>
      <c r="B1" s="28" t="s">
        <v>111</v>
      </c>
      <c r="C1" s="28" t="s">
        <v>761</v>
      </c>
      <c r="D1" s="31"/>
      <c r="E1" s="28" t="s">
        <v>103</v>
      </c>
      <c r="F1" s="31">
        <f>COUNTIF(F4:F13,"&lt;&gt;"&amp;"")</f>
        <v>0</v>
      </c>
      <c r="G1" s="28" t="s">
        <v>26</v>
      </c>
      <c r="H1" s="29" t="e">
        <f>IF(I1=8,"Section complete","Section not complete")</f>
        <v>#REF!</v>
      </c>
      <c r="I1" s="28" t="e">
        <f>SUM(I4:I13)</f>
        <v>#REF!</v>
      </c>
      <c r="J1" s="31" t="e">
        <f>I1</f>
        <v>#REF!</v>
      </c>
    </row>
    <row r="2" spans="1:10" ht="42.6" customHeight="1" x14ac:dyDescent="0.2">
      <c r="A2" s="430" t="s">
        <v>268</v>
      </c>
      <c r="B2" s="430"/>
      <c r="C2" s="430"/>
      <c r="D2" s="430"/>
      <c r="E2" s="430"/>
      <c r="F2" s="430"/>
      <c r="G2" s="430"/>
      <c r="H2" s="430"/>
    </row>
    <row r="3" spans="1:10" s="6" customFormat="1" ht="15.75" x14ac:dyDescent="0.25">
      <c r="A3" s="112"/>
      <c r="B3" s="14" t="s">
        <v>19</v>
      </c>
      <c r="C3" s="14" t="s">
        <v>20</v>
      </c>
      <c r="D3" s="15" t="s">
        <v>21</v>
      </c>
      <c r="E3" s="14" t="s">
        <v>22</v>
      </c>
      <c r="F3" s="14" t="s">
        <v>23</v>
      </c>
      <c r="G3" s="14" t="s">
        <v>24</v>
      </c>
      <c r="H3" s="14" t="s">
        <v>25</v>
      </c>
    </row>
    <row r="4" spans="1:10" s="86" customFormat="1" ht="289.5" customHeight="1" x14ac:dyDescent="0.2">
      <c r="A4" s="176" t="s">
        <v>79</v>
      </c>
      <c r="B4" s="51" t="s">
        <v>214</v>
      </c>
      <c r="C4" s="85" t="s">
        <v>219</v>
      </c>
      <c r="D4" s="180">
        <v>5</v>
      </c>
      <c r="E4" s="374" t="s">
        <v>684</v>
      </c>
      <c r="F4" s="346"/>
      <c r="G4" s="287"/>
      <c r="H4" s="287"/>
      <c r="I4" s="78">
        <f>COUNTIF(D4,"&lt;&gt;"&amp;"")</f>
        <v>1</v>
      </c>
    </row>
    <row r="5" spans="1:10" s="86" customFormat="1" ht="225" x14ac:dyDescent="0.2">
      <c r="A5" s="177" t="s">
        <v>80</v>
      </c>
      <c r="B5" s="186" t="s">
        <v>215</v>
      </c>
      <c r="C5" s="186" t="s">
        <v>220</v>
      </c>
      <c r="D5" s="344">
        <v>5</v>
      </c>
      <c r="E5" s="384" t="s">
        <v>700</v>
      </c>
      <c r="F5" s="345"/>
      <c r="G5" s="344"/>
      <c r="H5" s="344"/>
      <c r="I5" s="78" t="e">
        <f>COUNTIF(#REF!,"&lt;&gt;"&amp;"")</f>
        <v>#REF!</v>
      </c>
    </row>
    <row r="6" spans="1:10" s="86" customFormat="1" ht="180" x14ac:dyDescent="0.2">
      <c r="A6" s="176" t="s">
        <v>81</v>
      </c>
      <c r="B6" s="51" t="s">
        <v>42</v>
      </c>
      <c r="C6" s="51" t="s">
        <v>500</v>
      </c>
      <c r="D6" s="180">
        <v>5</v>
      </c>
      <c r="E6" s="374" t="s">
        <v>685</v>
      </c>
      <c r="F6" s="346"/>
      <c r="G6" s="287"/>
      <c r="H6" s="287"/>
      <c r="I6" s="78">
        <f>COUNTIF(D6,"&lt;&gt;"&amp;"")</f>
        <v>1</v>
      </c>
    </row>
    <row r="7" spans="1:10" s="86" customFormat="1" ht="210" x14ac:dyDescent="0.2">
      <c r="A7" s="177" t="s">
        <v>82</v>
      </c>
      <c r="B7" s="186" t="s">
        <v>216</v>
      </c>
      <c r="C7" s="187" t="s">
        <v>221</v>
      </c>
      <c r="D7" s="179">
        <v>5</v>
      </c>
      <c r="E7" s="373" t="s">
        <v>686</v>
      </c>
      <c r="F7" s="345"/>
      <c r="G7" s="344"/>
      <c r="H7" s="344"/>
      <c r="I7" s="78">
        <f>COUNTIF(D7,"&lt;&gt;"&amp;"")</f>
        <v>1</v>
      </c>
    </row>
    <row r="8" spans="1:10" s="86" customFormat="1" ht="409.5" x14ac:dyDescent="0.2">
      <c r="A8" s="436" t="s">
        <v>83</v>
      </c>
      <c r="B8" s="619" t="s">
        <v>499</v>
      </c>
      <c r="C8" s="164" t="s">
        <v>445</v>
      </c>
      <c r="D8" s="616">
        <v>5</v>
      </c>
      <c r="E8" s="589" t="s">
        <v>687</v>
      </c>
      <c r="F8" s="540"/>
      <c r="G8" s="541"/>
      <c r="H8" s="541"/>
      <c r="I8" s="412">
        <f>COUNTIF(D8,"&lt;&gt;"&amp;"")</f>
        <v>1</v>
      </c>
    </row>
    <row r="9" spans="1:10" s="86" customFormat="1" ht="45" x14ac:dyDescent="0.2">
      <c r="A9" s="622"/>
      <c r="B9" s="620"/>
      <c r="C9" s="80" t="s">
        <v>443</v>
      </c>
      <c r="D9" s="617"/>
      <c r="E9" s="614"/>
      <c r="F9" s="538"/>
      <c r="G9" s="538"/>
      <c r="H9" s="538"/>
      <c r="I9" s="412"/>
    </row>
    <row r="10" spans="1:10" s="86" customFormat="1" ht="30" x14ac:dyDescent="0.2">
      <c r="A10" s="437"/>
      <c r="B10" s="621"/>
      <c r="C10" s="290" t="s">
        <v>444</v>
      </c>
      <c r="D10" s="618"/>
      <c r="E10" s="615"/>
      <c r="F10" s="539"/>
      <c r="G10" s="539"/>
      <c r="H10" s="539"/>
      <c r="I10" s="412"/>
    </row>
    <row r="11" spans="1:10" s="86" customFormat="1" ht="135" x14ac:dyDescent="0.2">
      <c r="A11" s="177" t="s">
        <v>84</v>
      </c>
      <c r="B11" s="186" t="s">
        <v>44</v>
      </c>
      <c r="C11" s="188" t="s">
        <v>222</v>
      </c>
      <c r="D11" s="179">
        <v>5</v>
      </c>
      <c r="E11" s="377" t="s">
        <v>688</v>
      </c>
      <c r="F11" s="345"/>
      <c r="G11" s="344"/>
      <c r="H11" s="344"/>
      <c r="I11" s="78">
        <f>COUNTIF(D11,"&lt;&gt;"&amp;"")</f>
        <v>1</v>
      </c>
    </row>
    <row r="12" spans="1:10" s="86" customFormat="1" ht="135" x14ac:dyDescent="0.2">
      <c r="A12" s="176" t="s">
        <v>85</v>
      </c>
      <c r="B12" s="51" t="s">
        <v>217</v>
      </c>
      <c r="C12" s="85" t="s">
        <v>112</v>
      </c>
      <c r="D12" s="331">
        <v>5</v>
      </c>
      <c r="E12" s="374" t="s">
        <v>689</v>
      </c>
      <c r="F12" s="346"/>
      <c r="G12" s="287"/>
      <c r="H12" s="287"/>
      <c r="I12" s="75">
        <f>COUNTIF(D12,"&lt;&gt;"&amp;"")</f>
        <v>1</v>
      </c>
    </row>
    <row r="13" spans="1:10" s="86" customFormat="1" ht="150" x14ac:dyDescent="0.2">
      <c r="A13" s="177" t="s">
        <v>86</v>
      </c>
      <c r="B13" s="186" t="s">
        <v>218</v>
      </c>
      <c r="C13" s="186" t="s">
        <v>45</v>
      </c>
      <c r="D13" s="179">
        <v>5</v>
      </c>
      <c r="E13" s="373" t="s">
        <v>690</v>
      </c>
      <c r="F13" s="345"/>
      <c r="G13" s="344"/>
      <c r="H13" s="344"/>
      <c r="I13" s="75">
        <f>COUNTIF(D13,"&lt;&gt;"&amp;"")</f>
        <v>1</v>
      </c>
    </row>
  </sheetData>
  <sheetProtection formatCells="0" formatRows="0" insertHyperlinks="0"/>
  <mergeCells count="9">
    <mergeCell ref="I8:I10"/>
    <mergeCell ref="H8:H10"/>
    <mergeCell ref="G8:G10"/>
    <mergeCell ref="F8:F10"/>
    <mergeCell ref="A2:H2"/>
    <mergeCell ref="E8:E10"/>
    <mergeCell ref="D8:D10"/>
    <mergeCell ref="B8:B10"/>
    <mergeCell ref="A8:A10"/>
  </mergeCells>
  <conditionalFormatting sqref="D4:D8 D11:D13">
    <cfRule type="containsText" dxfId="28" priority="2" operator="containsText" text="5">
      <formula>NOT(ISERROR(SEARCH("5",D4)))</formula>
    </cfRule>
    <cfRule type="containsText" dxfId="27" priority="3" operator="containsText" text="4">
      <formula>NOT(ISERROR(SEARCH("4",D4)))</formula>
    </cfRule>
    <cfRule type="containsText" dxfId="26" priority="4" operator="containsText" text="3">
      <formula>NOT(ISERROR(SEARCH("3",D4)))</formula>
    </cfRule>
    <cfRule type="containsText" dxfId="25" priority="5" operator="containsText" text="2">
      <formula>NOT(ISERROR(SEARCH("2",D4)))</formula>
    </cfRule>
    <cfRule type="containsText" dxfId="24" priority="6" operator="containsText" text="1">
      <formula>NOT(ISERROR(SEARCH("1",D4)))</formula>
    </cfRule>
  </conditionalFormatting>
  <conditionalFormatting sqref="F1">
    <cfRule type="cellIs" dxfId="23" priority="1" operator="greaterThan">
      <formula>0</formula>
    </cfRule>
  </conditionalFormatting>
  <conditionalFormatting sqref="H1">
    <cfRule type="containsText" dxfId="22" priority="7" operator="containsText" text="Section not complete">
      <formula>NOT(ISERROR(SEARCH("Section not complete",H1)))</formula>
    </cfRule>
    <cfRule type="containsText" dxfId="21" priority="8" operator="containsText" text="Section complete">
      <formula>NOT(ISERROR(SEARCH("Section complete",H1)))</formula>
    </cfRule>
  </conditionalFormatting>
  <dataValidations count="2">
    <dataValidation type="list" allowBlank="1" showInputMessage="1" showErrorMessage="1" sqref="D4:D8 D11:D12" xr:uid="{B712B67C-F046-4309-9422-B6F4645415DE}">
      <formula1>"5,4,3,2"</formula1>
    </dataValidation>
    <dataValidation type="list" allowBlank="1" showInputMessage="1" showErrorMessage="1" sqref="D13" xr:uid="{0541F0E2-0A5D-40E7-893D-7F3E6B472C58}">
      <formula1>"5,4,3,2,1"</formula1>
    </dataValidation>
  </dataValidations>
  <hyperlinks>
    <hyperlink ref="C9" r:id="rId1" xr:uid="{F0D1FE62-8292-4C68-8C8B-105F693FF2CF}"/>
  </hyperlinks>
  <pageMargins left="0.7" right="0.7" top="0.75" bottom="0.75" header="0.3" footer="0.3"/>
  <pageSetup paperSize="9" orientation="portrait" r:id="rId2"/>
  <headerFooter>
    <oddFooter>&amp;C&amp;1#&amp;"Calibri"&amp;10&amp;KFF0000OFFICIAL - SENSITIVE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8275D-F9D2-44C4-8EB2-31F8641F4B08}">
  <sheetPr>
    <tabColor theme="8" tint="0.59999389629810485"/>
  </sheetPr>
  <dimension ref="A1:M40"/>
  <sheetViews>
    <sheetView workbookViewId="0">
      <pane ySplit="3" topLeftCell="A36" activePane="bottomLeft" state="frozen"/>
      <selection pane="bottomLeft" activeCell="E40" sqref="E40"/>
    </sheetView>
  </sheetViews>
  <sheetFormatPr defaultRowHeight="20.25" x14ac:dyDescent="0.2"/>
  <cols>
    <col min="1" max="1" width="6.109375" style="30" customWidth="1"/>
    <col min="2" max="3" width="30.77734375" customWidth="1"/>
    <col min="4" max="4" width="8.88671875" style="9" customWidth="1"/>
    <col min="5" max="5" width="41.21875" bestFit="1" customWidth="1"/>
    <col min="6" max="6" width="26.5546875" customWidth="1"/>
    <col min="7" max="7" width="26.6640625" customWidth="1"/>
    <col min="8" max="8" width="25.109375" bestFit="1" customWidth="1"/>
    <col min="9" max="9" width="8.88671875" style="9" hidden="1" customWidth="1"/>
    <col min="10" max="10" width="8.88671875" hidden="1" customWidth="1"/>
  </cols>
  <sheetData>
    <row r="1" spans="1:10" s="28" customFormat="1" x14ac:dyDescent="0.3">
      <c r="A1" s="30"/>
      <c r="B1" s="28" t="s">
        <v>111</v>
      </c>
      <c r="C1" s="28">
        <f>SUM(11-I1)</f>
        <v>0</v>
      </c>
      <c r="D1" s="31"/>
      <c r="E1" s="28" t="s">
        <v>103</v>
      </c>
      <c r="F1" s="31">
        <f>COUNTIF(F4:F40,"&lt;&gt;"&amp;"")</f>
        <v>0</v>
      </c>
      <c r="G1" s="28" t="s">
        <v>26</v>
      </c>
      <c r="H1" s="322" t="str">
        <f>IF(I1=11,"Section complete","Section not complete")</f>
        <v>Section complete</v>
      </c>
      <c r="I1" s="31">
        <f>SUM(I4:I40)</f>
        <v>11</v>
      </c>
      <c r="J1" s="31">
        <f>I1</f>
        <v>11</v>
      </c>
    </row>
    <row r="2" spans="1:10" ht="42.6" customHeight="1" x14ac:dyDescent="0.2">
      <c r="A2" s="430" t="s">
        <v>266</v>
      </c>
      <c r="B2" s="430"/>
      <c r="C2" s="430"/>
      <c r="D2" s="430"/>
      <c r="E2" s="430"/>
      <c r="F2" s="430"/>
      <c r="G2" s="430"/>
      <c r="H2" s="430"/>
    </row>
    <row r="3" spans="1:10" s="351" customFormat="1" x14ac:dyDescent="0.2">
      <c r="A3" s="347"/>
      <c r="B3" s="69" t="s">
        <v>19</v>
      </c>
      <c r="C3" s="348" t="s">
        <v>20</v>
      </c>
      <c r="D3" s="349" t="s">
        <v>21</v>
      </c>
      <c r="E3" s="69" t="s">
        <v>22</v>
      </c>
      <c r="F3" s="69" t="s">
        <v>23</v>
      </c>
      <c r="G3" s="69" t="s">
        <v>24</v>
      </c>
      <c r="H3" s="69" t="s">
        <v>25</v>
      </c>
      <c r="I3" s="350"/>
    </row>
    <row r="4" spans="1:10" s="74" customFormat="1" ht="45" x14ac:dyDescent="0.25">
      <c r="A4" s="631" t="s">
        <v>79</v>
      </c>
      <c r="B4" s="625" t="s">
        <v>223</v>
      </c>
      <c r="C4" s="158" t="s">
        <v>46</v>
      </c>
      <c r="D4" s="492">
        <v>5</v>
      </c>
      <c r="E4" s="525" t="s">
        <v>691</v>
      </c>
      <c r="F4" s="540"/>
      <c r="G4" s="541"/>
      <c r="H4" s="541"/>
      <c r="I4" s="412">
        <f>COUNTIF(D4,"&lt;&gt;"&amp;"")</f>
        <v>1</v>
      </c>
      <c r="J4" s="632"/>
    </row>
    <row r="5" spans="1:10" s="74" customFormat="1" ht="60" x14ac:dyDescent="0.25">
      <c r="A5" s="631"/>
      <c r="B5" s="625"/>
      <c r="C5" s="52" t="s">
        <v>47</v>
      </c>
      <c r="D5" s="508"/>
      <c r="E5" s="538"/>
      <c r="F5" s="538"/>
      <c r="G5" s="538"/>
      <c r="H5" s="538"/>
      <c r="I5" s="412"/>
      <c r="J5" s="632"/>
    </row>
    <row r="6" spans="1:10" s="74" customFormat="1" ht="30" x14ac:dyDescent="0.25">
      <c r="A6" s="631"/>
      <c r="B6" s="625"/>
      <c r="C6" s="53" t="s">
        <v>48</v>
      </c>
      <c r="D6" s="493"/>
      <c r="E6" s="539"/>
      <c r="F6" s="539"/>
      <c r="G6" s="539"/>
      <c r="H6" s="539"/>
      <c r="I6" s="412"/>
      <c r="J6" s="632"/>
    </row>
    <row r="7" spans="1:10" s="74" customFormat="1" ht="30" x14ac:dyDescent="0.25">
      <c r="A7" s="630" t="s">
        <v>80</v>
      </c>
      <c r="B7" s="628" t="s">
        <v>49</v>
      </c>
      <c r="C7" s="181" t="s">
        <v>224</v>
      </c>
      <c r="D7" s="484">
        <v>5</v>
      </c>
      <c r="E7" s="544" t="s">
        <v>751</v>
      </c>
      <c r="F7" s="546"/>
      <c r="G7" s="554"/>
      <c r="H7" s="554"/>
      <c r="I7" s="412">
        <f>COUNTIF(D7,"&lt;&gt;"&amp;"")</f>
        <v>1</v>
      </c>
      <c r="J7" s="632"/>
    </row>
    <row r="8" spans="1:10" s="74" customFormat="1" ht="30" x14ac:dyDescent="0.25">
      <c r="A8" s="630"/>
      <c r="B8" s="628"/>
      <c r="C8" s="182" t="s">
        <v>50</v>
      </c>
      <c r="D8" s="513"/>
      <c r="E8" s="581"/>
      <c r="F8" s="581"/>
      <c r="G8" s="581"/>
      <c r="H8" s="581"/>
      <c r="I8" s="412"/>
      <c r="J8" s="632"/>
    </row>
    <row r="9" spans="1:10" s="74" customFormat="1" ht="30" x14ac:dyDescent="0.25">
      <c r="A9" s="630"/>
      <c r="B9" s="628"/>
      <c r="C9" s="182" t="s">
        <v>51</v>
      </c>
      <c r="D9" s="513"/>
      <c r="E9" s="581"/>
      <c r="F9" s="581"/>
      <c r="G9" s="581"/>
      <c r="H9" s="581"/>
      <c r="I9" s="412"/>
      <c r="J9" s="632"/>
    </row>
    <row r="10" spans="1:10" s="74" customFormat="1" ht="30" x14ac:dyDescent="0.25">
      <c r="A10" s="630"/>
      <c r="B10" s="628"/>
      <c r="C10" s="182" t="s">
        <v>52</v>
      </c>
      <c r="D10" s="513"/>
      <c r="E10" s="581"/>
      <c r="F10" s="581"/>
      <c r="G10" s="581"/>
      <c r="H10" s="581"/>
      <c r="I10" s="412"/>
      <c r="J10" s="632"/>
    </row>
    <row r="11" spans="1:10" s="74" customFormat="1" ht="30" x14ac:dyDescent="0.25">
      <c r="A11" s="630"/>
      <c r="B11" s="628"/>
      <c r="C11" s="182" t="s">
        <v>53</v>
      </c>
      <c r="D11" s="513"/>
      <c r="E11" s="581"/>
      <c r="F11" s="581"/>
      <c r="G11" s="581"/>
      <c r="H11" s="581"/>
      <c r="I11" s="412"/>
      <c r="J11" s="632"/>
    </row>
    <row r="12" spans="1:10" s="74" customFormat="1" ht="60" x14ac:dyDescent="0.25">
      <c r="A12" s="630"/>
      <c r="B12" s="628"/>
      <c r="C12" s="182" t="s">
        <v>54</v>
      </c>
      <c r="D12" s="513"/>
      <c r="E12" s="581"/>
      <c r="F12" s="581"/>
      <c r="G12" s="581"/>
      <c r="H12" s="581"/>
      <c r="I12" s="412"/>
      <c r="J12" s="632"/>
    </row>
    <row r="13" spans="1:10" s="74" customFormat="1" ht="30" x14ac:dyDescent="0.25">
      <c r="A13" s="630"/>
      <c r="B13" s="628"/>
      <c r="C13" s="171" t="s">
        <v>55</v>
      </c>
      <c r="D13" s="485"/>
      <c r="E13" s="545"/>
      <c r="F13" s="545"/>
      <c r="G13" s="545"/>
      <c r="H13" s="545"/>
      <c r="I13" s="412"/>
      <c r="J13" s="632"/>
    </row>
    <row r="14" spans="1:10" s="74" customFormat="1" ht="60" x14ac:dyDescent="0.25">
      <c r="A14" s="631" t="s">
        <v>81</v>
      </c>
      <c r="B14" s="625" t="s">
        <v>225</v>
      </c>
      <c r="C14" s="54" t="s">
        <v>226</v>
      </c>
      <c r="D14" s="492">
        <v>5</v>
      </c>
      <c r="E14" s="552" t="s">
        <v>752</v>
      </c>
      <c r="F14" s="540"/>
      <c r="G14" s="541"/>
      <c r="H14" s="541"/>
      <c r="I14" s="412">
        <f>COUNTIF(D14,"&lt;&gt;"&amp;"")</f>
        <v>1</v>
      </c>
      <c r="J14" s="632"/>
    </row>
    <row r="15" spans="1:10" s="74" customFormat="1" ht="75" x14ac:dyDescent="0.25">
      <c r="A15" s="631"/>
      <c r="B15" s="625"/>
      <c r="C15" s="53" t="s">
        <v>227</v>
      </c>
      <c r="D15" s="493"/>
      <c r="E15" s="539"/>
      <c r="F15" s="539"/>
      <c r="G15" s="539"/>
      <c r="H15" s="539"/>
      <c r="I15" s="412"/>
      <c r="J15" s="632"/>
    </row>
    <row r="16" spans="1:10" s="74" customFormat="1" ht="45" x14ac:dyDescent="0.25">
      <c r="A16" s="342" t="s">
        <v>82</v>
      </c>
      <c r="B16" s="183" t="s">
        <v>228</v>
      </c>
      <c r="C16" s="61" t="s">
        <v>113</v>
      </c>
      <c r="D16" s="179">
        <v>5</v>
      </c>
      <c r="E16" s="392" t="s">
        <v>753</v>
      </c>
      <c r="F16" s="345"/>
      <c r="G16" s="344"/>
      <c r="H16" s="344"/>
      <c r="I16" s="78">
        <f>COUNTIF(D16,"&lt;&gt;"&amp;"")</f>
        <v>1</v>
      </c>
    </row>
    <row r="17" spans="1:13" s="74" customFormat="1" ht="60" x14ac:dyDescent="0.25">
      <c r="A17" s="631" t="s">
        <v>83</v>
      </c>
      <c r="B17" s="625" t="s">
        <v>56</v>
      </c>
      <c r="C17" s="54" t="s">
        <v>229</v>
      </c>
      <c r="D17" s="492">
        <v>5</v>
      </c>
      <c r="E17" s="552" t="s">
        <v>754</v>
      </c>
      <c r="F17" s="540"/>
      <c r="G17" s="541"/>
      <c r="H17" s="541"/>
      <c r="I17" s="412">
        <f>COUNTIF(D17,"&lt;&gt;"&amp;"")</f>
        <v>1</v>
      </c>
      <c r="J17" s="632"/>
    </row>
    <row r="18" spans="1:13" s="74" customFormat="1" ht="105" x14ac:dyDescent="0.25">
      <c r="A18" s="631"/>
      <c r="B18" s="625"/>
      <c r="C18" s="53" t="s">
        <v>230</v>
      </c>
      <c r="D18" s="493"/>
      <c r="E18" s="539"/>
      <c r="F18" s="539"/>
      <c r="G18" s="539"/>
      <c r="H18" s="539"/>
      <c r="I18" s="412"/>
      <c r="J18" s="632"/>
    </row>
    <row r="19" spans="1:13" s="74" customFormat="1" ht="26.25" customHeight="1" x14ac:dyDescent="0.25">
      <c r="A19" s="630" t="s">
        <v>84</v>
      </c>
      <c r="B19" s="628" t="s">
        <v>57</v>
      </c>
      <c r="C19" s="181" t="s">
        <v>234</v>
      </c>
      <c r="D19" s="484">
        <v>5</v>
      </c>
      <c r="E19" s="544" t="s">
        <v>755</v>
      </c>
      <c r="F19" s="546"/>
      <c r="G19" s="554"/>
      <c r="H19" s="554"/>
      <c r="I19" s="412">
        <f>COUNTIF(D19,"&lt;&gt;"&amp;"")</f>
        <v>1</v>
      </c>
      <c r="J19" s="632"/>
    </row>
    <row r="20" spans="1:13" s="74" customFormat="1" ht="30" x14ac:dyDescent="0.25">
      <c r="A20" s="630"/>
      <c r="B20" s="628"/>
      <c r="C20" s="182" t="s">
        <v>235</v>
      </c>
      <c r="D20" s="513"/>
      <c r="E20" s="581"/>
      <c r="F20" s="581"/>
      <c r="G20" s="581"/>
      <c r="H20" s="581"/>
      <c r="I20" s="412"/>
      <c r="J20" s="632"/>
      <c r="M20" s="84"/>
    </row>
    <row r="21" spans="1:13" s="74" customFormat="1" ht="26.25" customHeight="1" x14ac:dyDescent="0.25">
      <c r="A21" s="630"/>
      <c r="B21" s="628"/>
      <c r="C21" s="182" t="s">
        <v>241</v>
      </c>
      <c r="D21" s="513"/>
      <c r="E21" s="581"/>
      <c r="F21" s="581"/>
      <c r="G21" s="581"/>
      <c r="H21" s="581"/>
      <c r="I21" s="412"/>
      <c r="J21" s="632"/>
    </row>
    <row r="22" spans="1:13" s="74" customFormat="1" ht="26.25" customHeight="1" x14ac:dyDescent="0.25">
      <c r="A22" s="630"/>
      <c r="B22" s="628"/>
      <c r="C22" s="182" t="s">
        <v>236</v>
      </c>
      <c r="D22" s="513"/>
      <c r="E22" s="581"/>
      <c r="F22" s="581"/>
      <c r="G22" s="581"/>
      <c r="H22" s="581"/>
      <c r="I22" s="412"/>
      <c r="J22" s="632"/>
    </row>
    <row r="23" spans="1:13" s="74" customFormat="1" ht="26.25" customHeight="1" x14ac:dyDescent="0.25">
      <c r="A23" s="630"/>
      <c r="B23" s="628"/>
      <c r="C23" s="182" t="s">
        <v>237</v>
      </c>
      <c r="D23" s="513"/>
      <c r="E23" s="581"/>
      <c r="F23" s="581"/>
      <c r="G23" s="581"/>
      <c r="H23" s="581"/>
      <c r="I23" s="412"/>
      <c r="J23" s="632"/>
    </row>
    <row r="24" spans="1:13" s="74" customFormat="1" ht="30" x14ac:dyDescent="0.25">
      <c r="A24" s="630"/>
      <c r="B24" s="628"/>
      <c r="C24" s="182" t="s">
        <v>238</v>
      </c>
      <c r="D24" s="513"/>
      <c r="E24" s="581"/>
      <c r="F24" s="581"/>
      <c r="G24" s="581"/>
      <c r="H24" s="581"/>
      <c r="I24" s="412"/>
      <c r="J24" s="632"/>
    </row>
    <row r="25" spans="1:13" s="74" customFormat="1" ht="26.25" customHeight="1" x14ac:dyDescent="0.25">
      <c r="A25" s="630"/>
      <c r="B25" s="628"/>
      <c r="C25" s="182" t="s">
        <v>239</v>
      </c>
      <c r="D25" s="513"/>
      <c r="E25" s="581"/>
      <c r="F25" s="581"/>
      <c r="G25" s="581"/>
      <c r="H25" s="581"/>
      <c r="I25" s="412"/>
      <c r="J25" s="632"/>
    </row>
    <row r="26" spans="1:13" s="74" customFormat="1" ht="30" x14ac:dyDescent="0.25">
      <c r="A26" s="630"/>
      <c r="B26" s="628"/>
      <c r="C26" s="182" t="s">
        <v>240</v>
      </c>
      <c r="D26" s="513"/>
      <c r="E26" s="581"/>
      <c r="F26" s="581"/>
      <c r="G26" s="581"/>
      <c r="H26" s="581"/>
      <c r="I26" s="412"/>
      <c r="J26" s="632"/>
    </row>
    <row r="27" spans="1:13" s="74" customFormat="1" ht="26.25" customHeight="1" x14ac:dyDescent="0.25">
      <c r="A27" s="630"/>
      <c r="B27" s="628"/>
      <c r="C27" s="182" t="s">
        <v>58</v>
      </c>
      <c r="D27" s="513"/>
      <c r="E27" s="581"/>
      <c r="F27" s="581"/>
      <c r="G27" s="581"/>
      <c r="H27" s="581"/>
      <c r="I27" s="412"/>
      <c r="J27" s="632"/>
    </row>
    <row r="28" spans="1:13" s="74" customFormat="1" ht="26.25" customHeight="1" x14ac:dyDescent="0.25">
      <c r="A28" s="630"/>
      <c r="B28" s="628"/>
      <c r="C28" s="182" t="s">
        <v>59</v>
      </c>
      <c r="D28" s="513"/>
      <c r="E28" s="581"/>
      <c r="F28" s="581"/>
      <c r="G28" s="581"/>
      <c r="H28" s="581"/>
      <c r="I28" s="412"/>
      <c r="J28" s="632"/>
    </row>
    <row r="29" spans="1:13" s="74" customFormat="1" ht="26.25" customHeight="1" x14ac:dyDescent="0.25">
      <c r="A29" s="630"/>
      <c r="B29" s="628"/>
      <c r="C29" s="184" t="s">
        <v>60</v>
      </c>
      <c r="D29" s="485"/>
      <c r="E29" s="545"/>
      <c r="F29" s="545"/>
      <c r="G29" s="545"/>
      <c r="H29" s="545"/>
      <c r="I29" s="412"/>
      <c r="J29" s="632"/>
    </row>
    <row r="30" spans="1:13" s="74" customFormat="1" ht="45" x14ac:dyDescent="0.25">
      <c r="A30" s="623" t="s">
        <v>85</v>
      </c>
      <c r="B30" s="625" t="s">
        <v>61</v>
      </c>
      <c r="C30" s="57" t="s">
        <v>231</v>
      </c>
      <c r="D30" s="492">
        <v>5</v>
      </c>
      <c r="E30" s="552" t="s">
        <v>756</v>
      </c>
      <c r="F30" s="540"/>
      <c r="G30" s="541"/>
      <c r="H30" s="541"/>
      <c r="I30" s="412">
        <f>COUNTIF(D30,"&lt;&gt;"&amp;"")</f>
        <v>1</v>
      </c>
      <c r="J30" s="632"/>
    </row>
    <row r="31" spans="1:13" s="74" customFormat="1" ht="90" x14ac:dyDescent="0.25">
      <c r="A31" s="629"/>
      <c r="B31" s="625"/>
      <c r="C31" s="52" t="s">
        <v>232</v>
      </c>
      <c r="D31" s="508"/>
      <c r="E31" s="538"/>
      <c r="F31" s="538"/>
      <c r="G31" s="538"/>
      <c r="H31" s="538"/>
      <c r="I31" s="412"/>
      <c r="J31" s="632"/>
    </row>
    <row r="32" spans="1:13" s="74" customFormat="1" ht="30" x14ac:dyDescent="0.25">
      <c r="A32" s="629"/>
      <c r="B32" s="625"/>
      <c r="C32" s="52" t="s">
        <v>62</v>
      </c>
      <c r="D32" s="508"/>
      <c r="E32" s="538"/>
      <c r="F32" s="538"/>
      <c r="G32" s="538"/>
      <c r="H32" s="538"/>
      <c r="I32" s="412"/>
      <c r="J32" s="632"/>
    </row>
    <row r="33" spans="1:10" s="74" customFormat="1" ht="26.25" customHeight="1" x14ac:dyDescent="0.25">
      <c r="A33" s="629"/>
      <c r="B33" s="625"/>
      <c r="C33" s="58" t="s">
        <v>64</v>
      </c>
      <c r="D33" s="508"/>
      <c r="E33" s="538"/>
      <c r="F33" s="538"/>
      <c r="G33" s="538"/>
      <c r="H33" s="538"/>
      <c r="I33" s="412"/>
      <c r="J33" s="632"/>
    </row>
    <row r="34" spans="1:10" s="74" customFormat="1" ht="26.25" customHeight="1" x14ac:dyDescent="0.25">
      <c r="A34" s="624"/>
      <c r="B34" s="625"/>
      <c r="C34" s="55" t="s">
        <v>63</v>
      </c>
      <c r="D34" s="493"/>
      <c r="E34" s="539"/>
      <c r="F34" s="539"/>
      <c r="G34" s="539"/>
      <c r="H34" s="539"/>
      <c r="I34" s="412"/>
      <c r="J34" s="632"/>
    </row>
    <row r="35" spans="1:10" s="74" customFormat="1" ht="75" x14ac:dyDescent="0.25">
      <c r="A35" s="342" t="s">
        <v>86</v>
      </c>
      <c r="B35" s="183" t="s">
        <v>65</v>
      </c>
      <c r="C35" s="61" t="s">
        <v>114</v>
      </c>
      <c r="D35" s="179">
        <v>5</v>
      </c>
      <c r="E35" s="373" t="s">
        <v>692</v>
      </c>
      <c r="F35" s="345"/>
      <c r="G35" s="344"/>
      <c r="H35" s="344"/>
      <c r="I35" s="78">
        <f>COUNTIF(D35,"&lt;&gt;"&amp;"")</f>
        <v>1</v>
      </c>
    </row>
    <row r="36" spans="1:10" s="74" customFormat="1" ht="30" x14ac:dyDescent="0.25">
      <c r="A36" s="623" t="s">
        <v>87</v>
      </c>
      <c r="B36" s="625" t="s">
        <v>66</v>
      </c>
      <c r="C36" s="158" t="s">
        <v>67</v>
      </c>
      <c r="D36" s="492">
        <v>5</v>
      </c>
      <c r="E36" s="552" t="s">
        <v>757</v>
      </c>
      <c r="F36" s="540"/>
      <c r="G36" s="541"/>
      <c r="H36" s="541"/>
      <c r="I36" s="412">
        <f>COUNTIF(D36,"&lt;&gt;"&amp;"")</f>
        <v>1</v>
      </c>
      <c r="J36" s="632"/>
    </row>
    <row r="37" spans="1:10" s="74" customFormat="1" ht="30" x14ac:dyDescent="0.25">
      <c r="A37" s="624"/>
      <c r="B37" s="625"/>
      <c r="C37" s="53" t="s">
        <v>115</v>
      </c>
      <c r="D37" s="493"/>
      <c r="E37" s="539"/>
      <c r="F37" s="539"/>
      <c r="G37" s="539"/>
      <c r="H37" s="539"/>
      <c r="I37" s="412"/>
      <c r="J37" s="632"/>
    </row>
    <row r="38" spans="1:10" s="74" customFormat="1" ht="45" x14ac:dyDescent="0.25">
      <c r="A38" s="626" t="s">
        <v>88</v>
      </c>
      <c r="B38" s="628" t="s">
        <v>68</v>
      </c>
      <c r="C38" s="170" t="s">
        <v>69</v>
      </c>
      <c r="D38" s="484">
        <v>5</v>
      </c>
      <c r="E38" s="550" t="s">
        <v>758</v>
      </c>
      <c r="F38" s="555"/>
      <c r="G38" s="551"/>
      <c r="H38" s="551"/>
      <c r="I38" s="412">
        <f>COUNTIF(D38,"&lt;&gt;"&amp;"")</f>
        <v>1</v>
      </c>
      <c r="J38" s="632"/>
    </row>
    <row r="39" spans="1:10" s="74" customFormat="1" ht="120" x14ac:dyDescent="0.25">
      <c r="A39" s="627"/>
      <c r="B39" s="628"/>
      <c r="C39" s="185" t="s">
        <v>70</v>
      </c>
      <c r="D39" s="485"/>
      <c r="E39" s="551"/>
      <c r="F39" s="551"/>
      <c r="G39" s="551"/>
      <c r="H39" s="551"/>
      <c r="I39" s="412"/>
      <c r="J39" s="632"/>
    </row>
    <row r="40" spans="1:10" s="74" customFormat="1" ht="90" x14ac:dyDescent="0.25">
      <c r="A40" s="343" t="s">
        <v>89</v>
      </c>
      <c r="B40" s="161" t="s">
        <v>71</v>
      </c>
      <c r="C40" s="56" t="s">
        <v>233</v>
      </c>
      <c r="D40" s="180">
        <v>5</v>
      </c>
      <c r="E40" s="390" t="s">
        <v>759</v>
      </c>
      <c r="F40" s="346"/>
      <c r="G40" s="287"/>
      <c r="H40" s="287"/>
      <c r="I40" s="78">
        <f>COUNTIF(D40,"&lt;&gt;"&amp;"")</f>
        <v>1</v>
      </c>
    </row>
  </sheetData>
  <sheetProtection formatCells="0" formatRows="0" insertHyperlinks="0"/>
  <mergeCells count="73">
    <mergeCell ref="J30:J34"/>
    <mergeCell ref="J36:J37"/>
    <mergeCell ref="J38:J39"/>
    <mergeCell ref="J4:J6"/>
    <mergeCell ref="J7:J13"/>
    <mergeCell ref="J14:J15"/>
    <mergeCell ref="J17:J18"/>
    <mergeCell ref="J19:J29"/>
    <mergeCell ref="B4:B6"/>
    <mergeCell ref="A2:H2"/>
    <mergeCell ref="D4:D6"/>
    <mergeCell ref="A4:A6"/>
    <mergeCell ref="A7:A13"/>
    <mergeCell ref="B7:B13"/>
    <mergeCell ref="D7:D13"/>
    <mergeCell ref="E7:E13"/>
    <mergeCell ref="F7:F13"/>
    <mergeCell ref="E4:E6"/>
    <mergeCell ref="F4:F6"/>
    <mergeCell ref="G4:G6"/>
    <mergeCell ref="H4:H6"/>
    <mergeCell ref="G7:G13"/>
    <mergeCell ref="H7:H13"/>
    <mergeCell ref="A14:A15"/>
    <mergeCell ref="B14:B15"/>
    <mergeCell ref="D14:D15"/>
    <mergeCell ref="E14:E15"/>
    <mergeCell ref="F14:F15"/>
    <mergeCell ref="A17:A18"/>
    <mergeCell ref="B17:B18"/>
    <mergeCell ref="D17:D18"/>
    <mergeCell ref="E17:E18"/>
    <mergeCell ref="F17:F18"/>
    <mergeCell ref="A19:A29"/>
    <mergeCell ref="B19:B29"/>
    <mergeCell ref="D19:D29"/>
    <mergeCell ref="E19:E29"/>
    <mergeCell ref="F19:F29"/>
    <mergeCell ref="A30:A34"/>
    <mergeCell ref="B30:B34"/>
    <mergeCell ref="D30:D34"/>
    <mergeCell ref="E30:E34"/>
    <mergeCell ref="F30:F34"/>
    <mergeCell ref="G38:G39"/>
    <mergeCell ref="H38:H39"/>
    <mergeCell ref="A36:A37"/>
    <mergeCell ref="B36:B37"/>
    <mergeCell ref="D36:D37"/>
    <mergeCell ref="E36:E37"/>
    <mergeCell ref="F36:F37"/>
    <mergeCell ref="G36:G37"/>
    <mergeCell ref="A38:A39"/>
    <mergeCell ref="B38:B39"/>
    <mergeCell ref="D38:D39"/>
    <mergeCell ref="E38:E39"/>
    <mergeCell ref="F38:F39"/>
    <mergeCell ref="H36:H37"/>
    <mergeCell ref="H19:H29"/>
    <mergeCell ref="G30:G34"/>
    <mergeCell ref="H30:H34"/>
    <mergeCell ref="G19:G29"/>
    <mergeCell ref="H14:H15"/>
    <mergeCell ref="G17:G18"/>
    <mergeCell ref="H17:H18"/>
    <mergeCell ref="G14:G15"/>
    <mergeCell ref="I38:I39"/>
    <mergeCell ref="I36:I37"/>
    <mergeCell ref="I4:I6"/>
    <mergeCell ref="I7:I13"/>
    <mergeCell ref="I14:I15"/>
    <mergeCell ref="I17:I18"/>
    <mergeCell ref="I19:I29"/>
    <mergeCell ref="I30:I34"/>
  </mergeCells>
  <conditionalFormatting sqref="D4 D7 D14 D16:D17 D19 D30 D35:D36 D38 D40">
    <cfRule type="containsText" dxfId="20" priority="1" operator="containsText" text="5">
      <formula>NOT(ISERROR(SEARCH("5",D4)))</formula>
    </cfRule>
    <cfRule type="containsText" dxfId="19" priority="2" operator="containsText" text="4">
      <formula>NOT(ISERROR(SEARCH("4",D4)))</formula>
    </cfRule>
    <cfRule type="containsText" dxfId="18" priority="3" operator="containsText" text="3">
      <formula>NOT(ISERROR(SEARCH("3",D4)))</formula>
    </cfRule>
    <cfRule type="containsText" dxfId="17" priority="4" operator="containsText" text="2">
      <formula>NOT(ISERROR(SEARCH("2",D4)))</formula>
    </cfRule>
    <cfRule type="containsText" dxfId="16" priority="5" operator="containsText" text="1">
      <formula>NOT(ISERROR(SEARCH("1",D4)))</formula>
    </cfRule>
  </conditionalFormatting>
  <conditionalFormatting sqref="F1">
    <cfRule type="cellIs" dxfId="15" priority="11" operator="greaterThan">
      <formula>0</formula>
    </cfRule>
  </conditionalFormatting>
  <conditionalFormatting sqref="H1">
    <cfRule type="containsText" dxfId="14" priority="17" operator="containsText" text="Section not complete">
      <formula>NOT(ISERROR(SEARCH("Section not complete",H1)))</formula>
    </cfRule>
    <cfRule type="containsText" dxfId="13" priority="18" operator="containsText" text="Section complete">
      <formula>NOT(ISERROR(SEARCH("Section complete",H1)))</formula>
    </cfRule>
  </conditionalFormatting>
  <dataValidations count="1">
    <dataValidation type="list" allowBlank="1" showInputMessage="1" showErrorMessage="1" sqref="D4:D40" xr:uid="{799C756A-1E59-47FE-B926-0A7C219104BA}">
      <formula1>"2,3,4,5"</formula1>
    </dataValidation>
  </dataValidations>
  <hyperlinks>
    <hyperlink ref="C4" r:id="rId1" display="https://www.nyestraining.co.uk/Page/7314" xr:uid="{D125039D-1F0D-49AB-8D20-1DF7018DD8DD}"/>
    <hyperlink ref="C13" r:id="rId2" display="https://www.nyestraining.co.uk/Page/7314" xr:uid="{0CF2589A-6910-4AE9-9156-753F03C97DAB}"/>
    <hyperlink ref="C33" r:id="rId3" display="https://nyes.info/Services/6210" xr:uid="{0A3C95C2-E87D-45A4-B712-2735E32D9C73}"/>
    <hyperlink ref="C34" r:id="rId4" display="https://nyes.info/Services/6211" xr:uid="{2A3A7447-E95A-4BCB-B5FF-1F0B8F698541}"/>
    <hyperlink ref="C36" r:id="rId5" display="https://www.gov.uk/government/publications/supporting-pupils-at-school-with-medical-conditions--3" xr:uid="{B77F8C0D-1337-49CF-A65E-1CC0E54456CA}"/>
    <hyperlink ref="C38" r:id="rId6" display="https://nyes.info/Services/1231" xr:uid="{CD834BFA-4FB1-4194-A089-5F2FF2C3D96D}"/>
  </hyperlinks>
  <pageMargins left="0.7" right="0.7" top="0.75" bottom="0.75" header="0.3" footer="0.3"/>
  <pageSetup paperSize="9" orientation="portrait" r:id="rId7"/>
  <headerFooter>
    <oddFooter>&amp;C&amp;1#&amp;"Calibri"&amp;10&amp;KFF0000OFFICIAL - SENSITIVE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13AC5-ADDB-446B-A976-B3B9C80A94A3}">
  <dimension ref="A1"/>
  <sheetViews>
    <sheetView workbookViewId="0"/>
  </sheetViews>
  <sheetFormatPr defaultRowHeight="15" x14ac:dyDescent="0.2"/>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L80"/>
  <sheetViews>
    <sheetView workbookViewId="0">
      <pane ySplit="2" topLeftCell="A3" activePane="bottomLeft" state="frozen"/>
      <selection pane="bottomLeft" activeCell="G18" sqref="G18"/>
    </sheetView>
  </sheetViews>
  <sheetFormatPr defaultRowHeight="15.75" x14ac:dyDescent="0.2"/>
  <cols>
    <col min="1" max="1" width="5.21875" style="18" customWidth="1"/>
    <col min="2" max="2" width="38.33203125" customWidth="1"/>
    <col min="3" max="3" width="29" style="32" customWidth="1"/>
    <col min="4" max="4" width="13.33203125" customWidth="1"/>
    <col min="5" max="5" width="12.21875" style="9" customWidth="1"/>
    <col min="6" max="6" width="13.21875" customWidth="1"/>
    <col min="7" max="7" width="32.88671875" style="312" customWidth="1"/>
    <col min="8" max="8" width="26.6640625" customWidth="1"/>
    <col min="9" max="9" width="15.44140625" customWidth="1"/>
    <col min="10" max="10" width="9.6640625" hidden="1" customWidth="1"/>
    <col min="11" max="11" width="3.77734375" hidden="1" customWidth="1"/>
    <col min="12" max="12" width="0" hidden="1" customWidth="1"/>
  </cols>
  <sheetData>
    <row r="1" spans="1:12" s="28" customFormat="1" ht="40.5" x14ac:dyDescent="0.3">
      <c r="A1" s="31"/>
      <c r="B1" s="28" t="s">
        <v>111</v>
      </c>
      <c r="C1" s="29">
        <f>SUM(31-J1)</f>
        <v>0</v>
      </c>
      <c r="D1" s="28">
        <f>SUM(31-J1)</f>
        <v>0</v>
      </c>
      <c r="E1" s="28" t="s">
        <v>598</v>
      </c>
      <c r="G1" s="309">
        <f>COUNTIF(G7:G52,"&lt;&gt;"&amp;"")</f>
        <v>1</v>
      </c>
      <c r="H1" s="28" t="s">
        <v>26</v>
      </c>
      <c r="I1" s="29" t="str">
        <f>IF(J1=31,"Section complete","Section not complete")</f>
        <v>Section complete</v>
      </c>
      <c r="J1" s="28">
        <f>SUM(J7:J52)</f>
        <v>31</v>
      </c>
      <c r="K1" s="111">
        <f>COUNTIF(K7:K54,1)</f>
        <v>2</v>
      </c>
    </row>
    <row r="2" spans="1:12" ht="26.25" x14ac:dyDescent="0.2">
      <c r="B2" s="430" t="s">
        <v>627</v>
      </c>
      <c r="C2" s="430"/>
      <c r="D2" s="430"/>
      <c r="E2" s="430"/>
      <c r="F2" s="430"/>
      <c r="G2" s="430"/>
      <c r="H2" s="430"/>
      <c r="I2" s="430"/>
    </row>
    <row r="3" spans="1:12" ht="31.5" x14ac:dyDescent="0.2">
      <c r="B3" s="117" t="s">
        <v>170</v>
      </c>
      <c r="C3" s="117"/>
      <c r="D3" s="62"/>
      <c r="E3" s="63"/>
      <c r="F3" s="64"/>
      <c r="G3" s="64"/>
      <c r="H3" s="64"/>
      <c r="I3" s="64"/>
      <c r="J3" s="9"/>
    </row>
    <row r="4" spans="1:12" x14ac:dyDescent="0.25">
      <c r="B4" s="118" t="s">
        <v>171</v>
      </c>
      <c r="C4" s="118"/>
      <c r="D4" s="65"/>
      <c r="E4" s="66"/>
      <c r="F4" s="65"/>
      <c r="G4" s="310"/>
      <c r="H4" s="65"/>
      <c r="I4" s="65"/>
    </row>
    <row r="5" spans="1:12" x14ac:dyDescent="0.25">
      <c r="B5" s="118" t="s">
        <v>172</v>
      </c>
      <c r="C5" s="118"/>
      <c r="D5" s="65"/>
      <c r="E5" s="66"/>
      <c r="F5" s="65"/>
      <c r="G5" s="310"/>
      <c r="H5" s="65"/>
      <c r="I5" s="65"/>
    </row>
    <row r="6" spans="1:12" ht="31.5" x14ac:dyDescent="0.25">
      <c r="B6" s="169" t="s">
        <v>166</v>
      </c>
      <c r="C6" s="169" t="s">
        <v>560</v>
      </c>
      <c r="D6" s="169" t="s">
        <v>167</v>
      </c>
      <c r="E6" s="279" t="s">
        <v>168</v>
      </c>
      <c r="F6" s="169" t="s">
        <v>169</v>
      </c>
      <c r="G6" s="311" t="s">
        <v>23</v>
      </c>
      <c r="H6" s="169" t="s">
        <v>24</v>
      </c>
      <c r="I6" s="169" t="s">
        <v>25</v>
      </c>
      <c r="J6" s="43" t="s">
        <v>577</v>
      </c>
      <c r="K6" s="267" t="s">
        <v>108</v>
      </c>
      <c r="L6" s="267" t="s">
        <v>436</v>
      </c>
    </row>
    <row r="7" spans="1:12" ht="30" x14ac:dyDescent="0.2">
      <c r="A7" s="18">
        <v>1</v>
      </c>
      <c r="B7" s="153" t="s">
        <v>173</v>
      </c>
      <c r="C7" s="79" t="s">
        <v>519</v>
      </c>
      <c r="D7" s="278" t="s">
        <v>436</v>
      </c>
      <c r="E7" s="357">
        <v>45292</v>
      </c>
      <c r="F7" s="357">
        <v>46631</v>
      </c>
      <c r="G7" s="85"/>
      <c r="H7" s="97"/>
      <c r="I7" s="362"/>
      <c r="J7" s="9">
        <f>COUNTIF(D7,"&lt;&gt;"&amp;"")</f>
        <v>1</v>
      </c>
      <c r="K7" s="9">
        <f>COUNTIF(D7,"No")</f>
        <v>0</v>
      </c>
      <c r="L7" s="9">
        <f>COUNTIF(D7,"Yes")</f>
        <v>1</v>
      </c>
    </row>
    <row r="8" spans="1:12" ht="15" x14ac:dyDescent="0.2">
      <c r="A8" s="655">
        <v>2</v>
      </c>
      <c r="B8" s="633" t="s">
        <v>174</v>
      </c>
      <c r="C8" s="221" t="s">
        <v>520</v>
      </c>
      <c r="D8" s="634" t="s">
        <v>436</v>
      </c>
      <c r="E8" s="636">
        <v>45536</v>
      </c>
      <c r="F8" s="636">
        <v>45901</v>
      </c>
      <c r="G8" s="637"/>
      <c r="H8" s="583"/>
      <c r="I8" s="643"/>
      <c r="J8" s="440">
        <f t="shared" ref="J8:J52" si="0">COUNTIF(D8,"&lt;&gt;"&amp;"")</f>
        <v>1</v>
      </c>
      <c r="K8" s="653">
        <f>COUNTIF(D8,"No")</f>
        <v>0</v>
      </c>
      <c r="L8" s="653">
        <f>COUNTIF(D8,"Yes")</f>
        <v>1</v>
      </c>
    </row>
    <row r="9" spans="1:12" ht="30" x14ac:dyDescent="0.2">
      <c r="A9" s="655"/>
      <c r="B9" s="633"/>
      <c r="C9" s="205" t="s">
        <v>521</v>
      </c>
      <c r="D9" s="635"/>
      <c r="E9" s="636"/>
      <c r="F9" s="636"/>
      <c r="G9" s="637"/>
      <c r="H9" s="583"/>
      <c r="I9" s="643"/>
      <c r="J9" s="440"/>
      <c r="K9" s="653"/>
      <c r="L9" s="653"/>
    </row>
    <row r="10" spans="1:12" ht="45" x14ac:dyDescent="0.2">
      <c r="A10" s="18">
        <v>3</v>
      </c>
      <c r="B10" s="153" t="s">
        <v>175</v>
      </c>
      <c r="C10" s="80" t="s">
        <v>522</v>
      </c>
      <c r="D10" s="278" t="s">
        <v>436</v>
      </c>
      <c r="E10" s="357">
        <v>45658</v>
      </c>
      <c r="F10" s="357">
        <v>46023</v>
      </c>
      <c r="G10" s="51"/>
      <c r="H10" s="97"/>
      <c r="I10" s="362"/>
      <c r="J10" s="9">
        <f t="shared" si="0"/>
        <v>1</v>
      </c>
      <c r="K10" s="9">
        <f>COUNTIF(D10,"No")</f>
        <v>0</v>
      </c>
      <c r="L10" s="9">
        <f>COUNTIF(D10,"Yes")</f>
        <v>1</v>
      </c>
    </row>
    <row r="11" spans="1:12" ht="30" customHeight="1" x14ac:dyDescent="0.2">
      <c r="A11" s="655">
        <v>4</v>
      </c>
      <c r="B11" s="458" t="s">
        <v>176</v>
      </c>
      <c r="C11" s="221" t="s">
        <v>523</v>
      </c>
      <c r="D11" s="656" t="s">
        <v>436</v>
      </c>
      <c r="E11" s="645">
        <v>45627</v>
      </c>
      <c r="F11" s="645">
        <v>45992</v>
      </c>
      <c r="G11" s="647"/>
      <c r="H11" s="482"/>
      <c r="I11" s="649"/>
      <c r="J11" s="440">
        <f t="shared" si="0"/>
        <v>1</v>
      </c>
      <c r="K11" s="653">
        <f>COUNTIF(D11,"No")</f>
        <v>0</v>
      </c>
      <c r="L11" s="9">
        <f t="shared" ref="L11:L19" si="1">COUNTIF(D11,"Yes")</f>
        <v>1</v>
      </c>
    </row>
    <row r="12" spans="1:12" ht="30" x14ac:dyDescent="0.2">
      <c r="A12" s="655"/>
      <c r="B12" s="460"/>
      <c r="C12" s="205" t="s">
        <v>524</v>
      </c>
      <c r="D12" s="657"/>
      <c r="E12" s="646"/>
      <c r="F12" s="646"/>
      <c r="G12" s="648"/>
      <c r="H12" s="483"/>
      <c r="I12" s="650"/>
      <c r="J12" s="440"/>
      <c r="K12" s="653"/>
      <c r="L12" s="9">
        <f t="shared" si="1"/>
        <v>0</v>
      </c>
    </row>
    <row r="13" spans="1:12" x14ac:dyDescent="0.2">
      <c r="A13" s="18">
        <v>5</v>
      </c>
      <c r="B13" s="153" t="s">
        <v>177</v>
      </c>
      <c r="C13" s="116" t="s">
        <v>525</v>
      </c>
      <c r="D13" s="278" t="s">
        <v>436</v>
      </c>
      <c r="E13" s="357">
        <v>45536</v>
      </c>
      <c r="F13" s="357">
        <v>45901</v>
      </c>
      <c r="G13" s="51"/>
      <c r="H13" s="97"/>
      <c r="I13" s="362"/>
      <c r="J13" s="9">
        <f t="shared" si="0"/>
        <v>1</v>
      </c>
      <c r="K13" s="9">
        <f>COUNTIF(D13,"No")</f>
        <v>0</v>
      </c>
      <c r="L13" s="9">
        <f t="shared" si="1"/>
        <v>1</v>
      </c>
    </row>
    <row r="14" spans="1:12" ht="60" x14ac:dyDescent="0.2">
      <c r="A14" s="18">
        <v>6</v>
      </c>
      <c r="B14" s="195" t="s">
        <v>178</v>
      </c>
      <c r="C14" s="285" t="s">
        <v>526</v>
      </c>
      <c r="D14" s="280" t="s">
        <v>436</v>
      </c>
      <c r="E14" s="358">
        <v>45170</v>
      </c>
      <c r="F14" s="358">
        <v>45901</v>
      </c>
      <c r="G14" s="186"/>
      <c r="H14" s="219"/>
      <c r="I14" s="363"/>
      <c r="J14" s="9">
        <f t="shared" si="0"/>
        <v>1</v>
      </c>
      <c r="K14" s="9">
        <f>COUNTIF(D14,"No")</f>
        <v>0</v>
      </c>
      <c r="L14" s="9">
        <f t="shared" si="1"/>
        <v>1</v>
      </c>
    </row>
    <row r="15" spans="1:12" x14ac:dyDescent="0.2">
      <c r="A15" s="18">
        <v>7</v>
      </c>
      <c r="B15" s="153" t="s">
        <v>179</v>
      </c>
      <c r="C15" s="194" t="s">
        <v>527</v>
      </c>
      <c r="D15" s="278" t="s">
        <v>436</v>
      </c>
      <c r="E15" s="357">
        <v>45122</v>
      </c>
      <c r="F15" s="357">
        <v>45855</v>
      </c>
      <c r="G15" s="51"/>
      <c r="H15" s="97"/>
      <c r="I15" s="362"/>
      <c r="J15" s="9">
        <f t="shared" si="0"/>
        <v>1</v>
      </c>
      <c r="K15" s="9">
        <f>COUNTIF(D15,"No")</f>
        <v>0</v>
      </c>
      <c r="L15" s="9">
        <f t="shared" si="1"/>
        <v>1</v>
      </c>
    </row>
    <row r="16" spans="1:12" x14ac:dyDescent="0.2">
      <c r="A16" s="18">
        <v>8</v>
      </c>
      <c r="B16" s="195" t="s">
        <v>180</v>
      </c>
      <c r="C16" s="285" t="s">
        <v>528</v>
      </c>
      <c r="D16" s="280" t="s">
        <v>436</v>
      </c>
      <c r="E16" s="358">
        <v>45658</v>
      </c>
      <c r="F16" s="358"/>
      <c r="G16" s="186"/>
      <c r="H16" s="219"/>
      <c r="I16" s="363"/>
      <c r="J16" s="9">
        <f t="shared" si="0"/>
        <v>1</v>
      </c>
      <c r="K16" s="9">
        <f>COUNTIF(D16,"No")</f>
        <v>0</v>
      </c>
      <c r="L16" s="9">
        <f t="shared" si="1"/>
        <v>1</v>
      </c>
    </row>
    <row r="17" spans="1:12" ht="30" x14ac:dyDescent="0.2">
      <c r="A17" s="18">
        <v>9</v>
      </c>
      <c r="B17" s="153" t="s">
        <v>181</v>
      </c>
      <c r="C17" s="194" t="s">
        <v>529</v>
      </c>
      <c r="D17" s="278" t="s">
        <v>436</v>
      </c>
      <c r="E17" s="357">
        <v>44024</v>
      </c>
      <c r="F17" s="357">
        <v>45658</v>
      </c>
      <c r="G17" s="51"/>
      <c r="H17" s="97"/>
      <c r="I17" s="362"/>
      <c r="J17" s="9">
        <f t="shared" si="0"/>
        <v>1</v>
      </c>
      <c r="K17" s="9">
        <f>COUNTIF(D17,"No")</f>
        <v>0</v>
      </c>
      <c r="L17" s="9">
        <f t="shared" si="1"/>
        <v>1</v>
      </c>
    </row>
    <row r="18" spans="1:12" x14ac:dyDescent="0.2">
      <c r="A18" s="18">
        <v>10</v>
      </c>
      <c r="B18" s="195" t="s">
        <v>182</v>
      </c>
      <c r="C18" s="285" t="s">
        <v>530</v>
      </c>
      <c r="D18" s="280" t="s">
        <v>108</v>
      </c>
      <c r="E18" s="358"/>
      <c r="F18" s="358"/>
      <c r="G18" s="186" t="s">
        <v>760</v>
      </c>
      <c r="H18" s="219"/>
      <c r="I18" s="363"/>
      <c r="J18" s="9">
        <f t="shared" si="0"/>
        <v>1</v>
      </c>
      <c r="K18" s="9">
        <f t="shared" ref="K18:K52" si="2">COUNTIF(D18,"No")</f>
        <v>1</v>
      </c>
      <c r="L18" s="9">
        <f t="shared" si="1"/>
        <v>0</v>
      </c>
    </row>
    <row r="19" spans="1:12" ht="30" x14ac:dyDescent="0.2">
      <c r="A19" s="18">
        <v>11</v>
      </c>
      <c r="B19" s="153" t="s">
        <v>183</v>
      </c>
      <c r="C19" s="79" t="s">
        <v>531</v>
      </c>
      <c r="D19" s="278" t="s">
        <v>436</v>
      </c>
      <c r="E19" s="357">
        <v>45627</v>
      </c>
      <c r="F19" s="357">
        <v>45992</v>
      </c>
      <c r="G19" s="51"/>
      <c r="H19" s="97"/>
      <c r="I19" s="362"/>
      <c r="J19" s="9">
        <f t="shared" si="0"/>
        <v>1</v>
      </c>
      <c r="K19" s="9">
        <f t="shared" si="2"/>
        <v>0</v>
      </c>
      <c r="L19" s="9">
        <f t="shared" si="1"/>
        <v>1</v>
      </c>
    </row>
    <row r="20" spans="1:12" ht="30" x14ac:dyDescent="0.2">
      <c r="A20" s="655">
        <v>12</v>
      </c>
      <c r="B20" s="633" t="s">
        <v>184</v>
      </c>
      <c r="C20" s="221" t="s">
        <v>532</v>
      </c>
      <c r="D20" s="634" t="s">
        <v>436</v>
      </c>
      <c r="E20" s="636">
        <v>45566</v>
      </c>
      <c r="F20" s="636">
        <v>45901</v>
      </c>
      <c r="G20" s="644"/>
      <c r="H20" s="583"/>
      <c r="I20" s="643"/>
      <c r="J20" s="440">
        <f t="shared" si="0"/>
        <v>1</v>
      </c>
      <c r="K20" s="653">
        <f t="shared" si="2"/>
        <v>0</v>
      </c>
      <c r="L20" s="653">
        <f>COUNTIF(D20,"Yes")</f>
        <v>1</v>
      </c>
    </row>
    <row r="21" spans="1:12" ht="45" x14ac:dyDescent="0.2">
      <c r="A21" s="655"/>
      <c r="B21" s="633"/>
      <c r="C21" s="205" t="s">
        <v>69</v>
      </c>
      <c r="D21" s="635"/>
      <c r="E21" s="636"/>
      <c r="F21" s="636"/>
      <c r="G21" s="644"/>
      <c r="H21" s="583"/>
      <c r="I21" s="643"/>
      <c r="J21" s="440"/>
      <c r="K21" s="653"/>
      <c r="L21" s="653"/>
    </row>
    <row r="22" spans="1:12" ht="45" x14ac:dyDescent="0.2">
      <c r="A22" s="655">
        <v>13</v>
      </c>
      <c r="B22" s="426" t="s">
        <v>185</v>
      </c>
      <c r="C22" s="80" t="s">
        <v>533</v>
      </c>
      <c r="D22" s="638" t="s">
        <v>436</v>
      </c>
      <c r="E22" s="640">
        <v>45122</v>
      </c>
      <c r="F22" s="640">
        <v>45839</v>
      </c>
      <c r="G22" s="641"/>
      <c r="H22" s="424"/>
      <c r="I22" s="642"/>
      <c r="J22" s="440">
        <f t="shared" si="0"/>
        <v>1</v>
      </c>
      <c r="K22" s="653">
        <f t="shared" si="2"/>
        <v>0</v>
      </c>
      <c r="L22" s="653">
        <f>COUNTIF(D22,"Yes")</f>
        <v>1</v>
      </c>
    </row>
    <row r="23" spans="1:12" ht="15" x14ac:dyDescent="0.2">
      <c r="A23" s="655"/>
      <c r="B23" s="426"/>
      <c r="C23" s="116" t="s">
        <v>534</v>
      </c>
      <c r="D23" s="639"/>
      <c r="E23" s="640"/>
      <c r="F23" s="640"/>
      <c r="G23" s="641"/>
      <c r="H23" s="424"/>
      <c r="I23" s="642"/>
      <c r="J23" s="440"/>
      <c r="K23" s="653"/>
      <c r="L23" s="653"/>
    </row>
    <row r="24" spans="1:12" ht="30" x14ac:dyDescent="0.2">
      <c r="A24" s="655">
        <v>14</v>
      </c>
      <c r="B24" s="633" t="s">
        <v>186</v>
      </c>
      <c r="C24" s="204" t="s">
        <v>535</v>
      </c>
      <c r="D24" s="634" t="s">
        <v>436</v>
      </c>
      <c r="E24" s="636">
        <v>45352</v>
      </c>
      <c r="F24" s="636">
        <v>45717</v>
      </c>
      <c r="G24" s="644"/>
      <c r="H24" s="583"/>
      <c r="I24" s="643"/>
      <c r="J24" s="440">
        <f t="shared" si="0"/>
        <v>1</v>
      </c>
      <c r="K24" s="653">
        <f t="shared" si="2"/>
        <v>0</v>
      </c>
      <c r="L24" s="653">
        <f>COUNTIF(D24,"Yes")</f>
        <v>1</v>
      </c>
    </row>
    <row r="25" spans="1:12" ht="45" x14ac:dyDescent="0.2">
      <c r="A25" s="655"/>
      <c r="B25" s="633"/>
      <c r="C25" s="205" t="s">
        <v>46</v>
      </c>
      <c r="D25" s="635"/>
      <c r="E25" s="636"/>
      <c r="F25" s="636"/>
      <c r="G25" s="644"/>
      <c r="H25" s="583"/>
      <c r="I25" s="643"/>
      <c r="J25" s="440"/>
      <c r="K25" s="653"/>
      <c r="L25" s="653"/>
    </row>
    <row r="26" spans="1:12" ht="45" x14ac:dyDescent="0.2">
      <c r="A26" s="655">
        <v>15</v>
      </c>
      <c r="B26" s="426" t="s">
        <v>187</v>
      </c>
      <c r="C26" s="356" t="s">
        <v>46</v>
      </c>
      <c r="D26" s="638" t="s">
        <v>436</v>
      </c>
      <c r="E26" s="640">
        <v>45597</v>
      </c>
      <c r="F26" s="640">
        <v>45901</v>
      </c>
      <c r="G26" s="641"/>
      <c r="H26" s="424"/>
      <c r="I26" s="642"/>
      <c r="J26" s="440">
        <f t="shared" si="0"/>
        <v>1</v>
      </c>
      <c r="K26" s="653">
        <f t="shared" si="2"/>
        <v>0</v>
      </c>
      <c r="L26" s="653">
        <f>COUNTIF(D26,"Yes")</f>
        <v>1</v>
      </c>
    </row>
    <row r="27" spans="1:12" ht="45" x14ac:dyDescent="0.2">
      <c r="A27" s="655"/>
      <c r="B27" s="426"/>
      <c r="C27" s="116" t="s">
        <v>628</v>
      </c>
      <c r="D27" s="639"/>
      <c r="E27" s="640"/>
      <c r="F27" s="640"/>
      <c r="G27" s="641"/>
      <c r="H27" s="424"/>
      <c r="I27" s="642"/>
      <c r="J27" s="440"/>
      <c r="K27" s="653"/>
      <c r="L27" s="653"/>
    </row>
    <row r="28" spans="1:12" ht="30" x14ac:dyDescent="0.2">
      <c r="A28" s="655">
        <v>16</v>
      </c>
      <c r="B28" s="633" t="s">
        <v>188</v>
      </c>
      <c r="C28" s="204" t="s">
        <v>536</v>
      </c>
      <c r="D28" s="634" t="s">
        <v>436</v>
      </c>
      <c r="E28" s="636">
        <v>45536</v>
      </c>
      <c r="F28" s="636">
        <v>45901</v>
      </c>
      <c r="G28" s="644"/>
      <c r="H28" s="583"/>
      <c r="I28" s="643"/>
      <c r="J28" s="440">
        <f t="shared" si="0"/>
        <v>1</v>
      </c>
      <c r="K28" s="653">
        <f t="shared" si="2"/>
        <v>0</v>
      </c>
      <c r="L28" s="653">
        <f>COUNTIF(D28,"Yes")</f>
        <v>1</v>
      </c>
    </row>
    <row r="29" spans="1:12" ht="45" x14ac:dyDescent="0.2">
      <c r="A29" s="655"/>
      <c r="B29" s="633"/>
      <c r="C29" s="205" t="s">
        <v>46</v>
      </c>
      <c r="D29" s="635"/>
      <c r="E29" s="636"/>
      <c r="F29" s="636"/>
      <c r="G29" s="644"/>
      <c r="H29" s="583"/>
      <c r="I29" s="643"/>
      <c r="J29" s="440"/>
      <c r="K29" s="653"/>
      <c r="L29" s="653"/>
    </row>
    <row r="30" spans="1:12" ht="30" x14ac:dyDescent="0.2">
      <c r="A30" s="18">
        <v>17</v>
      </c>
      <c r="B30" s="153" t="s">
        <v>189</v>
      </c>
      <c r="C30" s="116" t="s">
        <v>537</v>
      </c>
      <c r="D30" s="278" t="s">
        <v>436</v>
      </c>
      <c r="E30" s="357">
        <v>45566</v>
      </c>
      <c r="F30" s="357">
        <v>45931</v>
      </c>
      <c r="G30" s="51"/>
      <c r="H30" s="97"/>
      <c r="I30" s="362"/>
      <c r="J30" s="9">
        <f t="shared" si="0"/>
        <v>1</v>
      </c>
      <c r="K30" s="9">
        <f t="shared" si="2"/>
        <v>0</v>
      </c>
      <c r="L30" s="9">
        <f>COUNTIF(D30,"Yes")</f>
        <v>1</v>
      </c>
    </row>
    <row r="31" spans="1:12" x14ac:dyDescent="0.2">
      <c r="A31" s="18">
        <v>18</v>
      </c>
      <c r="B31" s="195" t="s">
        <v>190</v>
      </c>
      <c r="C31" s="221" t="s">
        <v>538</v>
      </c>
      <c r="D31" s="280" t="s">
        <v>436</v>
      </c>
      <c r="E31" s="358">
        <v>44927</v>
      </c>
      <c r="F31" s="358">
        <v>46023</v>
      </c>
      <c r="G31" s="186"/>
      <c r="H31" s="219"/>
      <c r="I31" s="363"/>
      <c r="J31" s="9">
        <f t="shared" si="0"/>
        <v>1</v>
      </c>
      <c r="K31" s="9">
        <f t="shared" si="2"/>
        <v>0</v>
      </c>
      <c r="L31" s="9">
        <f>COUNTIF(D31,"Yes")</f>
        <v>1</v>
      </c>
    </row>
    <row r="32" spans="1:12" ht="15.75" customHeight="1" x14ac:dyDescent="0.2">
      <c r="A32" s="655">
        <v>19</v>
      </c>
      <c r="B32" s="426" t="s">
        <v>191</v>
      </c>
      <c r="C32" s="268" t="s">
        <v>525</v>
      </c>
      <c r="D32" s="638" t="s">
        <v>436</v>
      </c>
      <c r="E32" s="640">
        <v>45536</v>
      </c>
      <c r="F32" s="640">
        <v>45901</v>
      </c>
      <c r="G32" s="641"/>
      <c r="H32" s="424"/>
      <c r="I32" s="642"/>
      <c r="J32" s="440">
        <f t="shared" si="0"/>
        <v>1</v>
      </c>
      <c r="K32" s="653">
        <f t="shared" si="2"/>
        <v>0</v>
      </c>
      <c r="L32" s="653">
        <f>COUNTIF(D32,"Yes")</f>
        <v>1</v>
      </c>
    </row>
    <row r="33" spans="1:12" ht="15.75" customHeight="1" x14ac:dyDescent="0.2">
      <c r="A33" s="655"/>
      <c r="B33" s="426"/>
      <c r="C33" s="269" t="s">
        <v>539</v>
      </c>
      <c r="D33" s="639"/>
      <c r="E33" s="640"/>
      <c r="F33" s="640"/>
      <c r="G33" s="641"/>
      <c r="H33" s="424"/>
      <c r="I33" s="642"/>
      <c r="J33" s="440"/>
      <c r="K33" s="653"/>
      <c r="L33" s="653"/>
    </row>
    <row r="34" spans="1:12" ht="30" x14ac:dyDescent="0.2">
      <c r="A34" s="18">
        <v>20</v>
      </c>
      <c r="B34" s="195" t="s">
        <v>192</v>
      </c>
      <c r="C34" s="204" t="s">
        <v>540</v>
      </c>
      <c r="D34" s="280" t="s">
        <v>436</v>
      </c>
      <c r="E34" s="358">
        <v>45536</v>
      </c>
      <c r="F34" s="358">
        <v>46631</v>
      </c>
      <c r="G34" s="186"/>
      <c r="H34" s="219"/>
      <c r="I34" s="363"/>
      <c r="J34" s="9">
        <f t="shared" si="0"/>
        <v>1</v>
      </c>
      <c r="K34" s="9">
        <f t="shared" si="2"/>
        <v>0</v>
      </c>
      <c r="L34" s="9">
        <f>COUNTIF(D34,"Yes")</f>
        <v>1</v>
      </c>
    </row>
    <row r="35" spans="1:12" ht="30" x14ac:dyDescent="0.2">
      <c r="A35" s="655">
        <v>21</v>
      </c>
      <c r="B35" s="426" t="s">
        <v>193</v>
      </c>
      <c r="C35" s="79" t="s">
        <v>541</v>
      </c>
      <c r="D35" s="638" t="s">
        <v>436</v>
      </c>
      <c r="E35" s="640">
        <v>45627</v>
      </c>
      <c r="F35" s="640">
        <v>45992</v>
      </c>
      <c r="G35" s="641"/>
      <c r="H35" s="424"/>
      <c r="I35" s="642"/>
      <c r="J35" s="440">
        <f t="shared" si="0"/>
        <v>1</v>
      </c>
      <c r="K35" s="653">
        <f t="shared" si="2"/>
        <v>0</v>
      </c>
      <c r="L35" s="653">
        <f>COUNTIF(D35,"Yes")</f>
        <v>1</v>
      </c>
    </row>
    <row r="36" spans="1:12" ht="75" x14ac:dyDescent="0.2">
      <c r="A36" s="655"/>
      <c r="B36" s="426"/>
      <c r="C36" s="116" t="s">
        <v>542</v>
      </c>
      <c r="D36" s="639"/>
      <c r="E36" s="640"/>
      <c r="F36" s="640"/>
      <c r="G36" s="641"/>
      <c r="H36" s="424"/>
      <c r="I36" s="642"/>
      <c r="J36" s="440"/>
      <c r="K36" s="653"/>
      <c r="L36" s="653"/>
    </row>
    <row r="37" spans="1:12" ht="30" x14ac:dyDescent="0.2">
      <c r="A37" s="655">
        <v>22</v>
      </c>
      <c r="B37" s="633" t="s">
        <v>194</v>
      </c>
      <c r="C37" s="204" t="s">
        <v>543</v>
      </c>
      <c r="D37" s="634" t="s">
        <v>436</v>
      </c>
      <c r="E37" s="636">
        <v>45536</v>
      </c>
      <c r="F37" s="636">
        <v>45901</v>
      </c>
      <c r="G37" s="644"/>
      <c r="H37" s="583"/>
      <c r="I37" s="643"/>
      <c r="J37" s="440">
        <f t="shared" si="0"/>
        <v>1</v>
      </c>
      <c r="K37" s="653">
        <f t="shared" si="2"/>
        <v>0</v>
      </c>
      <c r="L37" s="653">
        <f>COUNTIF(D37,"Yes")</f>
        <v>1</v>
      </c>
    </row>
    <row r="38" spans="1:12" ht="45" x14ac:dyDescent="0.2">
      <c r="A38" s="655"/>
      <c r="B38" s="633"/>
      <c r="C38" s="204" t="s">
        <v>544</v>
      </c>
      <c r="D38" s="651"/>
      <c r="E38" s="636"/>
      <c r="F38" s="636"/>
      <c r="G38" s="644"/>
      <c r="H38" s="583"/>
      <c r="I38" s="643"/>
      <c r="J38" s="440"/>
      <c r="K38" s="653"/>
      <c r="L38" s="653"/>
    </row>
    <row r="39" spans="1:12" ht="45.75" customHeight="1" x14ac:dyDescent="0.2">
      <c r="A39" s="655"/>
      <c r="B39" s="633"/>
      <c r="C39" s="205" t="s">
        <v>545</v>
      </c>
      <c r="D39" s="635"/>
      <c r="E39" s="636"/>
      <c r="F39" s="636"/>
      <c r="G39" s="644"/>
      <c r="H39" s="583"/>
      <c r="I39" s="643"/>
      <c r="J39" s="440"/>
      <c r="K39" s="653"/>
      <c r="L39" s="653"/>
    </row>
    <row r="40" spans="1:12" ht="15.75" customHeight="1" x14ac:dyDescent="0.2">
      <c r="A40" s="655">
        <v>23</v>
      </c>
      <c r="B40" s="426" t="s">
        <v>195</v>
      </c>
      <c r="C40" s="231" t="s">
        <v>546</v>
      </c>
      <c r="D40" s="638" t="s">
        <v>108</v>
      </c>
      <c r="E40" s="640"/>
      <c r="F40" s="640"/>
      <c r="G40" s="641"/>
      <c r="H40" s="424"/>
      <c r="I40" s="642"/>
      <c r="J40" s="440">
        <f t="shared" si="0"/>
        <v>1</v>
      </c>
      <c r="K40" s="653">
        <f t="shared" si="2"/>
        <v>1</v>
      </c>
      <c r="L40" s="653">
        <f>COUNTIF(D40,"Yes")</f>
        <v>0</v>
      </c>
    </row>
    <row r="41" spans="1:12" ht="15.75" customHeight="1" x14ac:dyDescent="0.2">
      <c r="A41" s="655"/>
      <c r="B41" s="426"/>
      <c r="C41" s="269" t="s">
        <v>547</v>
      </c>
      <c r="D41" s="639"/>
      <c r="E41" s="640"/>
      <c r="F41" s="640"/>
      <c r="G41" s="641"/>
      <c r="H41" s="424"/>
      <c r="I41" s="642"/>
      <c r="J41" s="440"/>
      <c r="K41" s="653"/>
      <c r="L41" s="653"/>
    </row>
    <row r="42" spans="1:12" ht="30" x14ac:dyDescent="0.2">
      <c r="A42" s="655">
        <v>24</v>
      </c>
      <c r="B42" s="633" t="s">
        <v>196</v>
      </c>
      <c r="C42" s="204" t="s">
        <v>548</v>
      </c>
      <c r="D42" s="634" t="s">
        <v>436</v>
      </c>
      <c r="E42" s="636">
        <v>45536</v>
      </c>
      <c r="F42" s="636">
        <v>9331</v>
      </c>
      <c r="G42" s="644"/>
      <c r="H42" s="583"/>
      <c r="I42" s="643"/>
      <c r="J42" s="440">
        <f t="shared" si="0"/>
        <v>1</v>
      </c>
      <c r="K42" s="653">
        <f t="shared" si="2"/>
        <v>0</v>
      </c>
      <c r="L42" s="653">
        <f>COUNTIF(D42,"Yes")</f>
        <v>1</v>
      </c>
    </row>
    <row r="43" spans="1:12" ht="30.75" customHeight="1" x14ac:dyDescent="0.2">
      <c r="A43" s="655"/>
      <c r="B43" s="633"/>
      <c r="C43" s="205" t="s">
        <v>549</v>
      </c>
      <c r="D43" s="635"/>
      <c r="E43" s="636"/>
      <c r="F43" s="636"/>
      <c r="G43" s="644"/>
      <c r="H43" s="583"/>
      <c r="I43" s="643"/>
      <c r="J43" s="440"/>
      <c r="K43" s="653"/>
      <c r="L43" s="653"/>
    </row>
    <row r="44" spans="1:12" ht="30" customHeight="1" x14ac:dyDescent="0.2">
      <c r="A44" s="655">
        <v>25</v>
      </c>
      <c r="B44" s="426" t="s">
        <v>197</v>
      </c>
      <c r="C44" s="80" t="s">
        <v>550</v>
      </c>
      <c r="D44" s="638" t="s">
        <v>436</v>
      </c>
      <c r="E44" s="640">
        <v>45323</v>
      </c>
      <c r="F44" s="640">
        <v>45901</v>
      </c>
      <c r="G44" s="641"/>
      <c r="H44" s="424"/>
      <c r="I44" s="642"/>
      <c r="J44" s="440">
        <f t="shared" si="0"/>
        <v>1</v>
      </c>
      <c r="K44" s="653">
        <f t="shared" si="2"/>
        <v>0</v>
      </c>
      <c r="L44" s="653">
        <f>COUNTIF(D44,"Yes")</f>
        <v>1</v>
      </c>
    </row>
    <row r="45" spans="1:12" ht="15.75" customHeight="1" x14ac:dyDescent="0.2">
      <c r="A45" s="655"/>
      <c r="B45" s="426"/>
      <c r="C45" s="116" t="s">
        <v>551</v>
      </c>
      <c r="D45" s="639"/>
      <c r="E45" s="640"/>
      <c r="F45" s="640"/>
      <c r="G45" s="641"/>
      <c r="H45" s="424"/>
      <c r="I45" s="642"/>
      <c r="J45" s="440"/>
      <c r="K45" s="653"/>
      <c r="L45" s="653"/>
    </row>
    <row r="46" spans="1:12" ht="30" x14ac:dyDescent="0.2">
      <c r="A46" s="18">
        <v>26</v>
      </c>
      <c r="B46" s="195" t="s">
        <v>198</v>
      </c>
      <c r="C46" s="205" t="s">
        <v>552</v>
      </c>
      <c r="D46" s="280" t="s">
        <v>436</v>
      </c>
      <c r="E46" s="382" t="s">
        <v>698</v>
      </c>
      <c r="F46" s="358">
        <v>45901</v>
      </c>
      <c r="G46" s="186"/>
      <c r="H46" s="219"/>
      <c r="I46" s="363"/>
      <c r="J46" s="9">
        <f t="shared" si="0"/>
        <v>1</v>
      </c>
      <c r="K46" s="9">
        <f t="shared" si="2"/>
        <v>0</v>
      </c>
      <c r="L46" s="9">
        <f>COUNTIF(D46,"Yes")</f>
        <v>1</v>
      </c>
    </row>
    <row r="47" spans="1:12" ht="30" x14ac:dyDescent="0.2">
      <c r="A47" s="18">
        <v>27</v>
      </c>
      <c r="B47" s="153" t="s">
        <v>199</v>
      </c>
      <c r="C47" s="79" t="s">
        <v>553</v>
      </c>
      <c r="D47" s="278" t="s">
        <v>436</v>
      </c>
      <c r="E47" s="381" t="s">
        <v>696</v>
      </c>
      <c r="F47" s="357">
        <v>45658</v>
      </c>
      <c r="G47" s="51"/>
      <c r="H47" s="97"/>
      <c r="I47" s="362"/>
      <c r="J47" s="9">
        <f t="shared" si="0"/>
        <v>1</v>
      </c>
      <c r="K47" s="9">
        <f t="shared" si="2"/>
        <v>0</v>
      </c>
      <c r="L47" s="9">
        <f>COUNTIF(D47,"Yes")</f>
        <v>1</v>
      </c>
    </row>
    <row r="48" spans="1:12" ht="30" customHeight="1" x14ac:dyDescent="0.2">
      <c r="A48" s="655">
        <v>28</v>
      </c>
      <c r="B48" s="633" t="s">
        <v>200</v>
      </c>
      <c r="C48" s="255" t="s">
        <v>554</v>
      </c>
      <c r="D48" s="634" t="s">
        <v>436</v>
      </c>
      <c r="E48" s="636">
        <v>45536</v>
      </c>
      <c r="F48" s="636">
        <v>45901</v>
      </c>
      <c r="G48" s="644"/>
      <c r="H48" s="583"/>
      <c r="I48" s="643"/>
      <c r="J48" s="440">
        <f t="shared" si="0"/>
        <v>1</v>
      </c>
      <c r="K48" s="653">
        <f t="shared" si="2"/>
        <v>0</v>
      </c>
      <c r="L48" s="653">
        <f>COUNTIF(D48,"Yes")</f>
        <v>1</v>
      </c>
    </row>
    <row r="49" spans="1:12" ht="15.75" customHeight="1" x14ac:dyDescent="0.2">
      <c r="A49" s="655"/>
      <c r="B49" s="633"/>
      <c r="C49" s="205" t="s">
        <v>555</v>
      </c>
      <c r="D49" s="635"/>
      <c r="E49" s="636"/>
      <c r="F49" s="636"/>
      <c r="G49" s="644"/>
      <c r="H49" s="583"/>
      <c r="I49" s="643"/>
      <c r="J49" s="440"/>
      <c r="K49" s="653"/>
      <c r="L49" s="653"/>
    </row>
    <row r="50" spans="1:12" ht="30" x14ac:dyDescent="0.2">
      <c r="A50" s="18">
        <v>29</v>
      </c>
      <c r="B50" s="153" t="s">
        <v>201</v>
      </c>
      <c r="C50" s="116" t="s">
        <v>556</v>
      </c>
      <c r="D50" s="278" t="s">
        <v>436</v>
      </c>
      <c r="E50" s="383" t="s">
        <v>699</v>
      </c>
      <c r="F50" s="357">
        <v>45901</v>
      </c>
      <c r="G50" s="51"/>
      <c r="H50" s="97"/>
      <c r="I50" s="362"/>
      <c r="J50" s="9">
        <f t="shared" si="0"/>
        <v>1</v>
      </c>
      <c r="K50" s="9">
        <f t="shared" si="2"/>
        <v>0</v>
      </c>
      <c r="L50" s="9">
        <f>COUNTIF(D50,"Yes")</f>
        <v>1</v>
      </c>
    </row>
    <row r="51" spans="1:12" x14ac:dyDescent="0.2">
      <c r="A51" s="18">
        <v>30</v>
      </c>
      <c r="B51" s="195" t="s">
        <v>202</v>
      </c>
      <c r="C51" s="221" t="s">
        <v>557</v>
      </c>
      <c r="D51" s="280" t="s">
        <v>436</v>
      </c>
      <c r="E51" s="358">
        <v>45597</v>
      </c>
      <c r="F51" s="358">
        <v>46327</v>
      </c>
      <c r="G51" s="186"/>
      <c r="H51" s="219"/>
      <c r="I51" s="363"/>
      <c r="J51" s="9">
        <f t="shared" si="0"/>
        <v>1</v>
      </c>
      <c r="K51" s="9">
        <f t="shared" si="2"/>
        <v>0</v>
      </c>
      <c r="L51" s="9">
        <f>COUNTIF(D51,"Yes")</f>
        <v>1</v>
      </c>
    </row>
    <row r="52" spans="1:12" ht="30" x14ac:dyDescent="0.2">
      <c r="A52" s="655">
        <v>31</v>
      </c>
      <c r="B52" s="426" t="s">
        <v>203</v>
      </c>
      <c r="C52" s="79" t="s">
        <v>553</v>
      </c>
      <c r="D52" s="638" t="s">
        <v>436</v>
      </c>
      <c r="E52" s="640">
        <v>45292</v>
      </c>
      <c r="F52" s="640">
        <v>45658</v>
      </c>
      <c r="G52" s="641"/>
      <c r="H52" s="424"/>
      <c r="I52" s="642"/>
      <c r="J52" s="440">
        <f t="shared" si="0"/>
        <v>1</v>
      </c>
      <c r="K52" s="653">
        <f t="shared" si="2"/>
        <v>0</v>
      </c>
      <c r="L52" s="653">
        <f>COUNTIF(D52,"Yes")</f>
        <v>1</v>
      </c>
    </row>
    <row r="53" spans="1:12" ht="30" x14ac:dyDescent="0.2">
      <c r="A53" s="655"/>
      <c r="B53" s="426"/>
      <c r="C53" s="80" t="s">
        <v>558</v>
      </c>
      <c r="D53" s="652"/>
      <c r="E53" s="640"/>
      <c r="F53" s="640"/>
      <c r="G53" s="641"/>
      <c r="H53" s="424"/>
      <c r="I53" s="642"/>
      <c r="J53" s="440"/>
      <c r="K53" s="654"/>
      <c r="L53" s="654"/>
    </row>
    <row r="54" spans="1:12" ht="30" x14ac:dyDescent="0.2">
      <c r="A54" s="655"/>
      <c r="B54" s="426"/>
      <c r="C54" s="116" t="s">
        <v>559</v>
      </c>
      <c r="D54" s="639"/>
      <c r="E54" s="640"/>
      <c r="F54" s="640"/>
      <c r="G54" s="641"/>
      <c r="H54" s="424"/>
      <c r="I54" s="642"/>
      <c r="J54" s="440"/>
      <c r="K54" s="654"/>
      <c r="L54" s="654"/>
    </row>
    <row r="55" spans="1:12" x14ac:dyDescent="0.2">
      <c r="C55" s="166"/>
    </row>
    <row r="56" spans="1:12" x14ac:dyDescent="0.2">
      <c r="C56" s="166"/>
    </row>
    <row r="57" spans="1:12" x14ac:dyDescent="0.2">
      <c r="C57" s="166"/>
    </row>
    <row r="58" spans="1:12" x14ac:dyDescent="0.2">
      <c r="C58" s="168"/>
    </row>
    <row r="59" spans="1:12" x14ac:dyDescent="0.2">
      <c r="C59" s="166"/>
    </row>
    <row r="60" spans="1:12" x14ac:dyDescent="0.2">
      <c r="C60" s="167"/>
    </row>
    <row r="61" spans="1:12" x14ac:dyDescent="0.2">
      <c r="C61" s="166"/>
    </row>
    <row r="62" spans="1:12" x14ac:dyDescent="0.2">
      <c r="C62" s="167"/>
    </row>
    <row r="63" spans="1:12" x14ac:dyDescent="0.2">
      <c r="C63" s="166"/>
    </row>
    <row r="64" spans="1:12" x14ac:dyDescent="0.2">
      <c r="C64" s="167"/>
    </row>
    <row r="65" spans="3:3" x14ac:dyDescent="0.2">
      <c r="C65" s="166"/>
    </row>
    <row r="66" spans="3:3" x14ac:dyDescent="0.2">
      <c r="C66" s="166"/>
    </row>
    <row r="67" spans="3:3" x14ac:dyDescent="0.2">
      <c r="C67" s="166"/>
    </row>
    <row r="68" spans="3:3" x14ac:dyDescent="0.2">
      <c r="C68" s="166"/>
    </row>
    <row r="69" spans="3:3" x14ac:dyDescent="0.2">
      <c r="C69" s="166"/>
    </row>
    <row r="70" spans="3:3" x14ac:dyDescent="0.2">
      <c r="C70" s="166"/>
    </row>
    <row r="71" spans="3:3" x14ac:dyDescent="0.2">
      <c r="C71" s="166"/>
    </row>
    <row r="72" spans="3:3" x14ac:dyDescent="0.2">
      <c r="C72" s="166"/>
    </row>
    <row r="73" spans="3:3" x14ac:dyDescent="0.2">
      <c r="C73" s="166"/>
    </row>
    <row r="74" spans="3:3" x14ac:dyDescent="0.2">
      <c r="C74" s="166"/>
    </row>
    <row r="75" spans="3:3" x14ac:dyDescent="0.2">
      <c r="C75" s="166"/>
    </row>
    <row r="76" spans="3:3" x14ac:dyDescent="0.2">
      <c r="C76" s="166"/>
    </row>
    <row r="77" spans="3:3" x14ac:dyDescent="0.2">
      <c r="C77" s="166"/>
    </row>
    <row r="78" spans="3:3" x14ac:dyDescent="0.2">
      <c r="C78" s="166"/>
    </row>
    <row r="79" spans="3:3" x14ac:dyDescent="0.2">
      <c r="C79" s="166"/>
    </row>
    <row r="80" spans="3:3" x14ac:dyDescent="0.2">
      <c r="C80" s="166"/>
    </row>
  </sheetData>
  <sheetProtection formatCells="0" formatRows="0" insertHyperlinks="0"/>
  <mergeCells count="165">
    <mergeCell ref="A8:A9"/>
    <mergeCell ref="A22:A23"/>
    <mergeCell ref="A42:A43"/>
    <mergeCell ref="D11:D12"/>
    <mergeCell ref="A11:A12"/>
    <mergeCell ref="A20:A21"/>
    <mergeCell ref="A52:A54"/>
    <mergeCell ref="A48:A49"/>
    <mergeCell ref="A40:A41"/>
    <mergeCell ref="A44:A45"/>
    <mergeCell ref="A37:A39"/>
    <mergeCell ref="A35:A36"/>
    <mergeCell ref="A32:A33"/>
    <mergeCell ref="A28:A29"/>
    <mergeCell ref="A26:A27"/>
    <mergeCell ref="A24:A25"/>
    <mergeCell ref="D32:D33"/>
    <mergeCell ref="B42:B43"/>
    <mergeCell ref="D42:D43"/>
    <mergeCell ref="B24:B25"/>
    <mergeCell ref="D24:D25"/>
    <mergeCell ref="B28:B29"/>
    <mergeCell ref="D28:D29"/>
    <mergeCell ref="B26:B27"/>
    <mergeCell ref="L28:L29"/>
    <mergeCell ref="L32:L33"/>
    <mergeCell ref="L35:L36"/>
    <mergeCell ref="L37:L39"/>
    <mergeCell ref="L40:L41"/>
    <mergeCell ref="H52:H54"/>
    <mergeCell ref="I52:I54"/>
    <mergeCell ref="J52:J54"/>
    <mergeCell ref="J48:J49"/>
    <mergeCell ref="H40:H41"/>
    <mergeCell ref="I40:I41"/>
    <mergeCell ref="J40:J41"/>
    <mergeCell ref="L8:L9"/>
    <mergeCell ref="L20:L21"/>
    <mergeCell ref="L22:L23"/>
    <mergeCell ref="L24:L25"/>
    <mergeCell ref="L26:L27"/>
    <mergeCell ref="K44:K45"/>
    <mergeCell ref="K48:K49"/>
    <mergeCell ref="K52:K54"/>
    <mergeCell ref="K37:K39"/>
    <mergeCell ref="K28:K29"/>
    <mergeCell ref="K32:K33"/>
    <mergeCell ref="K35:K36"/>
    <mergeCell ref="K40:K41"/>
    <mergeCell ref="K42:K43"/>
    <mergeCell ref="K8:K9"/>
    <mergeCell ref="K20:K21"/>
    <mergeCell ref="K22:K23"/>
    <mergeCell ref="K24:K25"/>
    <mergeCell ref="K26:K27"/>
    <mergeCell ref="L44:L45"/>
    <mergeCell ref="L42:L43"/>
    <mergeCell ref="L48:L49"/>
    <mergeCell ref="L52:L54"/>
    <mergeCell ref="K11:K12"/>
    <mergeCell ref="F52:F54"/>
    <mergeCell ref="G52:G54"/>
    <mergeCell ref="H44:H45"/>
    <mergeCell ref="I44:I45"/>
    <mergeCell ref="J44:J45"/>
    <mergeCell ref="B48:B49"/>
    <mergeCell ref="D48:D49"/>
    <mergeCell ref="E48:E49"/>
    <mergeCell ref="F48:F49"/>
    <mergeCell ref="G48:G49"/>
    <mergeCell ref="H48:H49"/>
    <mergeCell ref="I48:I49"/>
    <mergeCell ref="B44:B45"/>
    <mergeCell ref="D44:D45"/>
    <mergeCell ref="E44:E45"/>
    <mergeCell ref="F44:F45"/>
    <mergeCell ref="G44:G45"/>
    <mergeCell ref="B52:B54"/>
    <mergeCell ref="D52:D54"/>
    <mergeCell ref="E52:E54"/>
    <mergeCell ref="E42:E43"/>
    <mergeCell ref="F42:F43"/>
    <mergeCell ref="G42:G43"/>
    <mergeCell ref="H42:H43"/>
    <mergeCell ref="I42:I43"/>
    <mergeCell ref="J42:J43"/>
    <mergeCell ref="B40:B41"/>
    <mergeCell ref="D40:D41"/>
    <mergeCell ref="E40:E41"/>
    <mergeCell ref="F40:F41"/>
    <mergeCell ref="G40:G41"/>
    <mergeCell ref="J22:J23"/>
    <mergeCell ref="B37:B39"/>
    <mergeCell ref="H37:H39"/>
    <mergeCell ref="D37:D39"/>
    <mergeCell ref="E37:E39"/>
    <mergeCell ref="F37:F39"/>
    <mergeCell ref="G37:G39"/>
    <mergeCell ref="I37:I39"/>
    <mergeCell ref="J37:J39"/>
    <mergeCell ref="J35:J36"/>
    <mergeCell ref="J32:J33"/>
    <mergeCell ref="J28:J29"/>
    <mergeCell ref="J26:J27"/>
    <mergeCell ref="J24:J25"/>
    <mergeCell ref="H32:H33"/>
    <mergeCell ref="I32:I33"/>
    <mergeCell ref="B35:B36"/>
    <mergeCell ref="D35:D36"/>
    <mergeCell ref="E35:E36"/>
    <mergeCell ref="F35:F36"/>
    <mergeCell ref="G35:G36"/>
    <mergeCell ref="H35:H36"/>
    <mergeCell ref="I35:I36"/>
    <mergeCell ref="B32:B33"/>
    <mergeCell ref="H24:H25"/>
    <mergeCell ref="I24:I25"/>
    <mergeCell ref="E32:E33"/>
    <mergeCell ref="F32:F33"/>
    <mergeCell ref="G32:G33"/>
    <mergeCell ref="H26:H27"/>
    <mergeCell ref="I26:I27"/>
    <mergeCell ref="E28:E29"/>
    <mergeCell ref="F28:F29"/>
    <mergeCell ref="G28:G29"/>
    <mergeCell ref="H28:H29"/>
    <mergeCell ref="I28:I29"/>
    <mergeCell ref="D26:D27"/>
    <mergeCell ref="E26:E27"/>
    <mergeCell ref="F26:F27"/>
    <mergeCell ref="G26:G27"/>
    <mergeCell ref="J8:J9"/>
    <mergeCell ref="I8:I9"/>
    <mergeCell ref="B20:B21"/>
    <mergeCell ref="D20:D21"/>
    <mergeCell ref="E20:E21"/>
    <mergeCell ref="F20:F21"/>
    <mergeCell ref="G20:G21"/>
    <mergeCell ref="H20:H21"/>
    <mergeCell ref="I20:I21"/>
    <mergeCell ref="J20:J21"/>
    <mergeCell ref="B11:B12"/>
    <mergeCell ref="E11:E12"/>
    <mergeCell ref="F11:F12"/>
    <mergeCell ref="G11:G12"/>
    <mergeCell ref="H11:H12"/>
    <mergeCell ref="I11:I12"/>
    <mergeCell ref="J11:J12"/>
    <mergeCell ref="E24:E25"/>
    <mergeCell ref="F24:F25"/>
    <mergeCell ref="G24:G25"/>
    <mergeCell ref="B2:I2"/>
    <mergeCell ref="B8:B9"/>
    <mergeCell ref="D8:D9"/>
    <mergeCell ref="E8:E9"/>
    <mergeCell ref="F8:F9"/>
    <mergeCell ref="G8:G9"/>
    <mergeCell ref="H8:H9"/>
    <mergeCell ref="B22:B23"/>
    <mergeCell ref="D22:D23"/>
    <mergeCell ref="E22:E23"/>
    <mergeCell ref="F22:F23"/>
    <mergeCell ref="G22:G23"/>
    <mergeCell ref="H22:H23"/>
    <mergeCell ref="I22:I23"/>
  </mergeCells>
  <conditionalFormatting sqref="E3">
    <cfRule type="containsText" dxfId="12" priority="2" operator="containsText" text="5">
      <formula>NOT(ISERROR(SEARCH("5",E3)))</formula>
    </cfRule>
    <cfRule type="containsText" dxfId="11" priority="3" operator="containsText" text="4">
      <formula>NOT(ISERROR(SEARCH("4",E3)))</formula>
    </cfRule>
    <cfRule type="containsText" dxfId="10" priority="4" operator="containsText" text="3">
      <formula>NOT(ISERROR(SEARCH("3",E3)))</formula>
    </cfRule>
    <cfRule type="containsText" dxfId="9" priority="5" operator="containsText" text="2">
      <formula>NOT(ISERROR(SEARCH("2",E3)))</formula>
    </cfRule>
    <cfRule type="containsText" dxfId="8" priority="6" operator="containsText" text="1">
      <formula>NOT(ISERROR(SEARCH("1",E3)))</formula>
    </cfRule>
  </conditionalFormatting>
  <conditionalFormatting sqref="G1">
    <cfRule type="cellIs" dxfId="7" priority="1" operator="greaterThan">
      <formula>0</formula>
    </cfRule>
  </conditionalFormatting>
  <conditionalFormatting sqref="I1">
    <cfRule type="containsText" dxfId="6" priority="7" operator="containsText" text="Section not complete">
      <formula>NOT(ISERROR(SEARCH("Section not complete",I1)))</formula>
    </cfRule>
    <cfRule type="containsText" dxfId="5" priority="8" operator="containsText" text="Section complete">
      <formula>NOT(ISERROR(SEARCH("Section complete",I1)))</formula>
    </cfRule>
  </conditionalFormatting>
  <dataValidations count="2">
    <dataValidation type="list" allowBlank="1" showInputMessage="1" showErrorMessage="1" sqref="E3" xr:uid="{00000000-0002-0000-0B00-000000000000}">
      <formula1>"5,4,3,2"</formula1>
    </dataValidation>
    <dataValidation type="list" allowBlank="1" showInputMessage="1" showErrorMessage="1" sqref="D7:D8 D50:D52 D22 D24 D26 D28 D30:D32 D34:D35 D37 D40 D42 D44 D46:D48 D10:D11 D13:D20" xr:uid="{20BC2BD0-1938-4428-BBF0-EDA4640A7DF0}">
      <formula1>"Yes,No"</formula1>
    </dataValidation>
  </dataValidations>
  <hyperlinks>
    <hyperlink ref="B4" r:id="rId1" display="https://www.gov.uk/guidance/governance-in-maintained-schools/statutory-policies-for-maintained-schools" xr:uid="{F0687240-30FF-47F8-92F8-21A9C0368970}"/>
    <hyperlink ref="B5" r:id="rId2" display="https://www.gov.uk/guidance/-governance-in-academy-trusts" xr:uid="{1A8D6CB1-FFF5-4153-8BBC-46D6B6DAA236}"/>
    <hyperlink ref="C7" r:id="rId3" display="https://www.gov.uk/government/publications/equality-act-2010-advice-for-schools" xr:uid="{E26E956E-90E9-44DC-9643-7A923383F04A}"/>
    <hyperlink ref="C8" r:id="rId4" display="https://www.safeguardingchildren.co.uk/professionals/procedures-practice-guidance-and-one-minute-guides/nyscp-school-child-protection-manual/" xr:uid="{4F6B140A-70A4-4F4F-A8AB-B36CF96D8DED}"/>
    <hyperlink ref="C9" r:id="rId5" display="https://www.gov.uk/government/publications/keeping-children-safe-in-education--2" xr:uid="{77636EB4-C1AD-4C74-A05F-B81D8D6A3277}"/>
    <hyperlink ref="C10" r:id="rId6" display="https://cyps.northyorks.gov.uk/virtual-school" xr:uid="{035B46B6-8D20-4859-99D2-83BDDA024B29}"/>
    <hyperlink ref="C11" r:id="rId7" display="https://cyps.northyorks.gov.uk/policy-z" xr:uid="{7907F9AC-1FF7-4D02-ABC8-80130D2A7880}"/>
    <hyperlink ref="C12" r:id="rId8" display="https://www.gov.uk/government/publications/staffing-and-employment-advice-for-schools" xr:uid="{FC667880-1A37-4E18-80D9-646E6C8FC851}"/>
    <hyperlink ref="C13" r:id="rId9" display="https://cyps.northyorks.gov.uk/index.php/hrpages" xr:uid="{F292B0FD-DA72-4497-BC0A-C7612F4F78B3}"/>
    <hyperlink ref="C14" r:id="rId10" display="https://www.gov.uk/government/publications/behaviour-in-schools--2" xr:uid="{C07BE04F-89E8-4CCB-925E-A7F87307521A}"/>
    <hyperlink ref="C15" r:id="rId11" display="https://www.gov.uk/government/publications/preventing-and-tackling-bullying" xr:uid="{0DF0579F-81C9-4694-A68D-4E5CC4FB81F8}"/>
    <hyperlink ref="C16" r:id="rId12" display="https://www.gov.uk/government/publications/drugs-advice-for-schools" xr:uid="{369841B9-8557-4EFE-A89F-B9F379DD0A94}"/>
    <hyperlink ref="C17" r:id="rId13" display="https://www.gov.uk/government/organisations/department-for-education/about/equality-and-diversity" xr:uid="{7BADED5A-D526-44BE-9243-492A833FB5F1}"/>
    <hyperlink ref="C18" r:id="rId14" display="https://cyps.northyorks.gov.uk/early-years-and-childcare" xr:uid="{4B24283C-E58A-4481-86D4-5BB091F005D9}"/>
    <hyperlink ref="C19" r:id="rId15" display="https://cyps.northyorks.gov.uk/visits" xr:uid="{37FB3028-088D-4D02-8F8C-361F8B33C57F}"/>
    <hyperlink ref="C20" r:id="rId16" display="https://www.gov.uk/government/publications/first-aid-in-schools" xr:uid="{F3E82673-A6C9-46CF-975B-0A7C9D71517C}"/>
    <hyperlink ref="C21" r:id="rId17" display="https://nyes.info/Services/1231" xr:uid="{5F2A3569-316E-47D9-9D83-CAE5D50E42BD}"/>
    <hyperlink ref="C22" r:id="rId18" display="https://www.gov.uk/government/publications/education-for-children-with-health-needs-who-cannot-attend-school" xr:uid="{E0E92393-8462-4E7B-B375-777088133683}"/>
    <hyperlink ref="C23" r:id="rId19" display="https://cyps.northyorks.gov.uk/medical-education-service" xr:uid="{D046BA98-5568-45B6-B8C8-001491F5EAAE}"/>
    <hyperlink ref="C24" r:id="rId20" display="https://www.gov.uk/government/publications/health-and-safety-advice-for-schools/responsibilities-and-duties-for-schools" xr:uid="{A7117E28-475C-436B-BAF1-815D45CE4C57}"/>
    <hyperlink ref="C25" r:id="rId21" display="https://www.nyestraining.co.uk/Page/7314" xr:uid="{3C56763F-D7B9-49C1-AD54-D1F78C674128}"/>
    <hyperlink ref="C28" r:id="rId22" display="https://www.gov.uk/guidance/good-estate-management-for-schools/health-and-safety" xr:uid="{36DDA182-FFE3-4420-90BD-9D6D7340CF1F}"/>
    <hyperlink ref="C29" r:id="rId23" display="https://www.nyestraining.co.uk/Page/7314" xr:uid="{FCF4713D-8C71-4B20-A76C-673A651BEB52}"/>
    <hyperlink ref="C30" r:id="rId24" display="https://www.safeguardingchildren.co.uk/professionals/procedures-practice-guidance-and-one-minute-guides/managing-allegations-against-those-who-work-or-volunteer-with-children/" xr:uid="{0EB23DEA-B6C9-488E-A63C-A33778F73489}"/>
    <hyperlink ref="C31" r:id="rId25" display="https://www.safeguardingchildren.co.uk/professionals/procedures-practice-guidance-and-one-minute-guides/whistleblowing/" xr:uid="{56CCD0EF-859B-44AA-B861-30CF924C2DB7}"/>
    <hyperlink ref="C32" r:id="rId26" display="https://cyps.northyorks.gov.uk/index.php/hrpages" xr:uid="{D70DED26-0257-4C0B-B1A8-6D58497398BA}"/>
    <hyperlink ref="C33" r:id="rId27" display="https://www.farrer.co.uk/news-and-insights/developing-and-implementing-a-low-level-concerns-policy-a-guide-for-organisations-which-work-with-children2/" xr:uid="{7D26151F-CC56-4FFD-ACD7-88A16AE886D5}"/>
    <hyperlink ref="C34" r:id="rId28" display="https://www.gov.uk/government/publications/relationships-education-relationships-and-sex-education-rse-and-health-education" xr:uid="{831BE18A-ABB7-4006-AD43-EE71FC13F0FA}"/>
    <hyperlink ref="C35" r:id="rId29" display="https://www.gov.uk/government/publications/teaching-online-safety-in-schools" xr:uid="{6EE831E8-9E96-4521-A200-3321AD8BABCF}"/>
    <hyperlink ref="C36" r:id="rId30" xr:uid="{B537A81D-361D-4A80-B16D-F0FEACCF1820}"/>
    <hyperlink ref="C37" r:id="rId31" display="https://www.gov.uk/government/publications/searching-screening-and-confiscation" xr:uid="{BBC48431-256E-4818-9D3E-02F691ADC225}"/>
    <hyperlink ref="C38" r:id="rId32" display="https://www.gov.uk/government/publications/sharing-nudes-and-semi-nudes-advice-for-education-settings-working-with-children-and-young-people" xr:uid="{C39F82F0-E045-4FC3-AB5D-0B7D6D634879}"/>
    <hyperlink ref="C39" r:id="rId33" xr:uid="{4C6DE80D-B867-4D62-9F45-74E1A58E9580}"/>
    <hyperlink ref="C40" r:id="rId34" display="https://www.gov.uk/government/publications/alternative-provision" xr:uid="{9F85E785-CD46-44CC-9596-87BAD5BA6B88}"/>
    <hyperlink ref="C41" r:id="rId35" display="https://cyps.northyorks.gov.uk/north-yorkshire-alternative-provision" xr:uid="{49242950-5D6B-4B75-9095-AB87EE65AF8A}"/>
    <hyperlink ref="C42" r:id="rId36" display="https://www.gov.uk/guidance/data-protection-in-schools" xr:uid="{5C0F96AE-EDD2-4559-ACBB-ADCF8B9F7216}"/>
    <hyperlink ref="C43" r:id="rId37" display="https://www.gov.uk/government/publications/data-protection-and-privacy-privacy-notices" xr:uid="{03B5634C-577F-44A6-A9EF-E58F9012BB63}"/>
    <hyperlink ref="C44" r:id="rId38" display="https://www.gov.uk/government/publications/working-together-to-improve-school-attendance" xr:uid="{9571F574-3913-4C26-BF8A-5875B0BFC708}"/>
    <hyperlink ref="C45" r:id="rId39" display="https://cyps.northyorks.gov.uk/school-attendance" xr:uid="{85A114DC-B658-438B-A791-468D41794016}"/>
    <hyperlink ref="C47" r:id="rId40" display="https://www.gov.uk/government/publications/early-years-foundation-stage-framework--2" xr:uid="{B943872F-6831-49EC-A3AB-61A9F6939901}"/>
    <hyperlink ref="C48" r:id="rId41" display="https://view.officeapps.live.com/op/view.aspx?src=https%3A%2F%2Fcyps.northyorks.gov.uk%2Fsites%2Fdefault%2Ffiles%2FSEND%2FSENCO%2520Support%2F8%2520Model%2520SEND%2520Policy%2520final%252007-01-2021%2520(1).docx&amp;wdOrigin=BROWSELINK" xr:uid="{E9B1765E-DCB6-4ECE-BF0D-B2D2AB2D9881}"/>
    <hyperlink ref="C49" r:id="rId42" display="https://cyps.northyorks.gov.uk/special-educational-needs-disabilities-send-and-inclusion" xr:uid="{58C91F90-BD9B-4805-8F85-82419ADE1B03}"/>
    <hyperlink ref="C50" r:id="rId43" display="https://www.gov.uk/government/publications/school-exclusion" xr:uid="{666DBB79-3770-457B-8429-B51863649264}"/>
    <hyperlink ref="C51" r:id="rId44" display="https://assets.publishing.service.gov.uk/government/uploads/system/uploads/attachment_data/file/1069687/Mental_health_and_behaviour_in_schools.pdf" xr:uid="{BD064115-846B-4994-AAA2-05F7526DD3C3}"/>
    <hyperlink ref="C52" r:id="rId45" display="https://www.gov.uk/government/publications/early-years-foundation-stage-framework--2" xr:uid="{428B3F37-0A5D-4E18-A0F1-6E21D4417A5E}"/>
    <hyperlink ref="C53" r:id="rId46" display="https://learning.nspcc.org.uk/child-health-development/intimate-care" xr:uid="{BBA28C67-FDB2-4137-BDB1-8CC316755240}"/>
    <hyperlink ref="C54" r:id="rId47" display="https://nyes.info/Page/5476" xr:uid="{6B0C7BF3-56A2-415D-BE80-4E0E2699A296}"/>
    <hyperlink ref="C46" r:id="rId48" xr:uid="{0D1C0156-05B5-4F30-B418-10E74E1EEEE9}"/>
    <hyperlink ref="C27" r:id="rId49" display="https://cyps.northyorks.gov.uk/emergencies-and-health-safety" xr:uid="{701BF2E8-5A0E-49DC-87B3-0442FD5F60AD}"/>
  </hyperlinks>
  <pageMargins left="0.7" right="0.7" top="0.75" bottom="0.75" header="0.3" footer="0.3"/>
  <pageSetup paperSize="9" orientation="portrait" r:id="rId50"/>
  <headerFooter>
    <oddFooter>&amp;C&amp;1#&amp;"Calibri"&amp;10&amp;KFF0000OFFICIAL - SENSITIVE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D6A05-F0BF-483A-B2E2-8033CB38EC8D}">
  <sheetPr>
    <tabColor rgb="FFFF0000"/>
  </sheetPr>
  <dimension ref="A1:J60"/>
  <sheetViews>
    <sheetView zoomScale="60" zoomScaleNormal="60" workbookViewId="0">
      <pane ySplit="3" topLeftCell="A4" activePane="bottomLeft" state="frozen"/>
      <selection pane="bottomLeft" activeCell="B36" sqref="B36"/>
    </sheetView>
  </sheetViews>
  <sheetFormatPr defaultRowHeight="15" x14ac:dyDescent="0.2"/>
  <cols>
    <col min="2" max="2" width="30.77734375" customWidth="1"/>
    <col min="3" max="3" width="64.6640625" customWidth="1"/>
    <col min="4" max="4" width="10.88671875" customWidth="1"/>
    <col min="5" max="5" width="39.21875" customWidth="1"/>
    <col min="6" max="6" width="26.88671875" customWidth="1"/>
    <col min="7" max="7" width="27" customWidth="1"/>
    <col min="8" max="8" width="17.33203125" customWidth="1"/>
    <col min="9" max="9" width="26.88671875" customWidth="1"/>
    <col min="10" max="10" width="22.88671875" customWidth="1"/>
  </cols>
  <sheetData>
    <row r="1" spans="1:10" ht="39.950000000000003" customHeight="1" x14ac:dyDescent="0.2"/>
    <row r="2" spans="1:10" ht="42.6" customHeight="1" x14ac:dyDescent="0.2">
      <c r="A2" s="658" t="s">
        <v>502</v>
      </c>
      <c r="B2" s="659"/>
      <c r="C2" s="659"/>
      <c r="D2" s="659"/>
      <c r="E2" s="659"/>
      <c r="F2" s="659"/>
      <c r="G2" s="659"/>
      <c r="H2" s="659"/>
      <c r="I2" s="135"/>
      <c r="J2" s="136"/>
    </row>
    <row r="3" spans="1:10" s="128" customFormat="1" ht="42.75" customHeight="1" x14ac:dyDescent="0.2">
      <c r="A3" s="302"/>
      <c r="B3" s="303" t="s">
        <v>19</v>
      </c>
      <c r="C3" s="304" t="s">
        <v>20</v>
      </c>
      <c r="D3" s="305" t="s">
        <v>21</v>
      </c>
      <c r="E3" s="305" t="s">
        <v>22</v>
      </c>
      <c r="F3" s="305" t="s">
        <v>23</v>
      </c>
      <c r="G3" s="305" t="s">
        <v>24</v>
      </c>
      <c r="H3" s="305" t="s">
        <v>25</v>
      </c>
      <c r="I3" s="306"/>
      <c r="J3" s="306"/>
    </row>
    <row r="4" spans="1:10" ht="42.75" customHeight="1" x14ac:dyDescent="0.2">
      <c r="A4" s="660" t="s">
        <v>503</v>
      </c>
      <c r="B4" s="661"/>
      <c r="C4" s="132"/>
      <c r="D4" s="132"/>
      <c r="E4" s="132"/>
      <c r="F4" s="132"/>
      <c r="G4" s="132"/>
      <c r="H4" s="132"/>
      <c r="I4" s="133"/>
      <c r="J4" s="134"/>
    </row>
    <row r="5" spans="1:10" ht="23.25" x14ac:dyDescent="0.2">
      <c r="A5" s="176"/>
      <c r="B5" s="97"/>
      <c r="C5" s="327"/>
      <c r="D5" s="178"/>
      <c r="E5" s="287"/>
      <c r="F5" s="287"/>
      <c r="G5" s="287"/>
      <c r="H5" s="287"/>
      <c r="I5" s="301"/>
      <c r="J5" s="301"/>
    </row>
    <row r="6" spans="1:10" ht="15" customHeight="1" x14ac:dyDescent="0.2">
      <c r="A6" s="328"/>
      <c r="B6" s="192"/>
      <c r="C6" s="97"/>
      <c r="D6" s="329"/>
      <c r="E6" s="324"/>
      <c r="F6" s="324"/>
      <c r="G6" s="324"/>
      <c r="H6" s="324"/>
      <c r="I6" s="301"/>
      <c r="J6" s="301"/>
    </row>
    <row r="7" spans="1:10" ht="15" customHeight="1" x14ac:dyDescent="0.2">
      <c r="A7" s="328"/>
      <c r="B7" s="192"/>
      <c r="C7" s="327"/>
      <c r="D7" s="329"/>
      <c r="E7" s="324"/>
      <c r="F7" s="324"/>
      <c r="G7" s="324"/>
      <c r="H7" s="324"/>
      <c r="I7" s="301"/>
      <c r="J7" s="301"/>
    </row>
    <row r="8" spans="1:10" ht="23.25" x14ac:dyDescent="0.2">
      <c r="A8" s="328"/>
      <c r="B8" s="192"/>
      <c r="C8" s="85"/>
      <c r="D8" s="329"/>
      <c r="E8" s="324"/>
      <c r="F8" s="324"/>
      <c r="G8" s="324"/>
      <c r="H8" s="324"/>
      <c r="I8" s="301"/>
      <c r="J8" s="301"/>
    </row>
    <row r="9" spans="1:10" ht="15" customHeight="1" x14ac:dyDescent="0.2">
      <c r="A9" s="328"/>
      <c r="B9" s="192"/>
      <c r="C9" s="97"/>
      <c r="D9" s="329"/>
      <c r="E9" s="324"/>
      <c r="F9" s="324"/>
      <c r="G9" s="324"/>
      <c r="H9" s="324"/>
      <c r="I9" s="301"/>
      <c r="J9" s="301"/>
    </row>
    <row r="10" spans="1:10" ht="15" customHeight="1" x14ac:dyDescent="0.2">
      <c r="A10" s="328"/>
      <c r="B10" s="192"/>
      <c r="C10" s="194"/>
      <c r="D10" s="329"/>
      <c r="E10" s="324"/>
      <c r="F10" s="324"/>
      <c r="G10" s="324"/>
      <c r="H10" s="324"/>
      <c r="I10" s="301"/>
      <c r="J10" s="301"/>
    </row>
    <row r="11" spans="1:10" ht="15" customHeight="1" x14ac:dyDescent="0.2">
      <c r="A11" s="328"/>
      <c r="B11" s="192"/>
      <c r="C11" s="194"/>
      <c r="D11" s="329"/>
      <c r="E11" s="324"/>
      <c r="F11" s="324"/>
      <c r="G11" s="324"/>
      <c r="H11" s="324"/>
      <c r="I11" s="301"/>
      <c r="J11" s="301"/>
    </row>
    <row r="12" spans="1:10" ht="15" customHeight="1" x14ac:dyDescent="0.2">
      <c r="A12" s="328"/>
      <c r="B12" s="192"/>
      <c r="C12" s="194"/>
      <c r="D12" s="329"/>
      <c r="E12" s="324"/>
      <c r="F12" s="324"/>
      <c r="G12" s="324"/>
      <c r="H12" s="324"/>
      <c r="I12" s="301"/>
      <c r="J12" s="301"/>
    </row>
    <row r="13" spans="1:10" ht="15" customHeight="1" x14ac:dyDescent="0.2">
      <c r="A13" s="328"/>
      <c r="B13" s="192"/>
      <c r="C13" s="194"/>
      <c r="D13" s="329"/>
      <c r="E13" s="324"/>
      <c r="F13" s="324"/>
      <c r="G13" s="324"/>
      <c r="H13" s="324"/>
      <c r="I13" s="301"/>
      <c r="J13" s="301"/>
    </row>
    <row r="14" spans="1:10" ht="23.25" x14ac:dyDescent="0.2">
      <c r="A14" s="328"/>
      <c r="B14" s="192"/>
      <c r="C14" s="194"/>
      <c r="D14" s="329"/>
      <c r="E14" s="324"/>
      <c r="F14" s="324"/>
      <c r="G14" s="324"/>
      <c r="H14" s="324"/>
      <c r="I14" s="301"/>
      <c r="J14" s="301"/>
    </row>
    <row r="15" spans="1:10" ht="42.75" customHeight="1" x14ac:dyDescent="0.2">
      <c r="A15" s="665" t="s">
        <v>604</v>
      </c>
      <c r="B15" s="665"/>
      <c r="C15" s="298"/>
      <c r="D15" s="298"/>
      <c r="E15" s="298"/>
      <c r="F15" s="298"/>
      <c r="G15" s="298"/>
      <c r="H15" s="298"/>
      <c r="I15" s="299"/>
      <c r="J15" s="299"/>
    </row>
    <row r="16" spans="1:10" ht="15" customHeight="1" x14ac:dyDescent="0.2">
      <c r="A16" s="176"/>
      <c r="B16" s="153"/>
      <c r="C16" s="194"/>
      <c r="D16" s="178"/>
      <c r="E16" s="287"/>
      <c r="F16" s="287"/>
      <c r="G16" s="287"/>
      <c r="H16" s="287"/>
      <c r="I16" s="300"/>
      <c r="J16" s="300"/>
    </row>
    <row r="17" spans="1:10" ht="15" customHeight="1" x14ac:dyDescent="0.2">
      <c r="A17" s="176"/>
      <c r="B17" s="153"/>
      <c r="C17" s="194"/>
      <c r="D17" s="178"/>
      <c r="E17" s="287"/>
      <c r="F17" s="287"/>
      <c r="G17" s="287"/>
      <c r="H17" s="287"/>
      <c r="I17" s="300"/>
      <c r="J17" s="300"/>
    </row>
    <row r="18" spans="1:10" ht="15" customHeight="1" x14ac:dyDescent="0.2">
      <c r="A18" s="176"/>
      <c r="B18" s="153"/>
      <c r="C18" s="194"/>
      <c r="D18" s="178"/>
      <c r="E18" s="287"/>
      <c r="F18" s="287"/>
      <c r="G18" s="287"/>
      <c r="H18" s="287"/>
      <c r="I18" s="300"/>
      <c r="J18" s="300"/>
    </row>
    <row r="19" spans="1:10" ht="15" customHeight="1" x14ac:dyDescent="0.2">
      <c r="A19" s="294"/>
      <c r="B19" s="295"/>
      <c r="C19" s="263"/>
      <c r="D19" s="296"/>
      <c r="E19" s="297"/>
      <c r="F19" s="297"/>
      <c r="G19" s="297"/>
      <c r="H19" s="297"/>
      <c r="I19" s="288"/>
      <c r="J19" s="288"/>
    </row>
    <row r="20" spans="1:10" ht="42.6" customHeight="1" x14ac:dyDescent="0.2">
      <c r="A20" s="667" t="s">
        <v>504</v>
      </c>
      <c r="B20" s="667"/>
      <c r="C20" s="137"/>
      <c r="D20" s="137"/>
      <c r="E20" s="137"/>
      <c r="F20" s="137"/>
      <c r="G20" s="137"/>
      <c r="H20" s="137"/>
      <c r="I20" s="138"/>
      <c r="J20" s="138"/>
    </row>
    <row r="21" spans="1:10" ht="15" customHeight="1" x14ac:dyDescent="0.2">
      <c r="A21" s="330"/>
      <c r="B21" s="330"/>
      <c r="C21" s="330"/>
      <c r="D21" s="330"/>
      <c r="E21" s="330"/>
      <c r="F21" s="330"/>
      <c r="G21" s="330"/>
      <c r="H21" s="330"/>
      <c r="I21" s="330"/>
      <c r="J21" s="330"/>
    </row>
    <row r="22" spans="1:10" ht="15" customHeight="1" x14ac:dyDescent="0.2">
      <c r="A22" s="330"/>
      <c r="B22" s="330"/>
      <c r="C22" s="330"/>
      <c r="D22" s="330"/>
      <c r="E22" s="330"/>
      <c r="F22" s="330"/>
      <c r="G22" s="330"/>
      <c r="H22" s="330"/>
      <c r="I22" s="330"/>
      <c r="J22" s="330"/>
    </row>
    <row r="23" spans="1:10" ht="15" customHeight="1" x14ac:dyDescent="0.2">
      <c r="A23" s="330"/>
      <c r="B23" s="330"/>
      <c r="C23" s="330"/>
      <c r="D23" s="330"/>
      <c r="E23" s="330"/>
      <c r="F23" s="330"/>
      <c r="G23" s="330"/>
      <c r="H23" s="330"/>
      <c r="I23" s="330"/>
      <c r="J23" s="330"/>
    </row>
    <row r="24" spans="1:10" ht="15" customHeight="1" x14ac:dyDescent="0.2">
      <c r="A24" s="330"/>
      <c r="B24" s="330"/>
      <c r="C24" s="330"/>
      <c r="D24" s="330"/>
      <c r="E24" s="330"/>
      <c r="F24" s="330"/>
      <c r="G24" s="330"/>
      <c r="H24" s="330"/>
      <c r="I24" s="330"/>
      <c r="J24" s="330"/>
    </row>
    <row r="25" spans="1:10" ht="42.6" customHeight="1" x14ac:dyDescent="0.2">
      <c r="A25" s="668" t="s">
        <v>505</v>
      </c>
      <c r="B25" s="669"/>
      <c r="C25" s="139"/>
      <c r="D25" s="139"/>
      <c r="E25" s="139"/>
      <c r="F25" s="139"/>
      <c r="G25" s="139"/>
      <c r="H25" s="139"/>
      <c r="I25" s="140"/>
      <c r="J25" s="140"/>
    </row>
    <row r="30" spans="1:10" ht="42.6" customHeight="1" x14ac:dyDescent="0.2">
      <c r="A30" s="670" t="s">
        <v>506</v>
      </c>
      <c r="B30" s="670"/>
      <c r="C30" s="291"/>
      <c r="D30" s="291"/>
      <c r="E30" s="291"/>
      <c r="F30" s="291"/>
      <c r="G30" s="291"/>
      <c r="H30" s="291"/>
      <c r="I30" s="292"/>
      <c r="J30" s="292"/>
    </row>
    <row r="31" spans="1:10" ht="20.25" x14ac:dyDescent="0.3">
      <c r="A31" s="293"/>
      <c r="B31" s="293"/>
      <c r="C31" s="292"/>
      <c r="D31" s="292"/>
      <c r="E31" s="292"/>
      <c r="F31" s="292"/>
      <c r="G31" s="292"/>
      <c r="H31" s="292"/>
      <c r="I31" s="292"/>
      <c r="J31" s="292"/>
    </row>
    <row r="32" spans="1:10" ht="20.25" x14ac:dyDescent="0.3">
      <c r="A32" s="130"/>
      <c r="B32" s="130"/>
    </row>
    <row r="33" spans="1:10" ht="20.25" x14ac:dyDescent="0.3">
      <c r="A33" s="130"/>
      <c r="B33" s="130"/>
    </row>
    <row r="34" spans="1:10" ht="20.25" x14ac:dyDescent="0.3">
      <c r="A34" s="130"/>
      <c r="B34" s="130"/>
    </row>
    <row r="35" spans="1:10" ht="42.6" customHeight="1" x14ac:dyDescent="0.2">
      <c r="A35" s="671" t="s">
        <v>507</v>
      </c>
      <c r="B35" s="671"/>
      <c r="C35" s="141"/>
      <c r="D35" s="141"/>
      <c r="E35" s="141"/>
      <c r="F35" s="141"/>
      <c r="G35" s="141"/>
      <c r="H35" s="141"/>
      <c r="I35" s="142"/>
      <c r="J35" s="142"/>
    </row>
    <row r="40" spans="1:10" ht="42.6" customHeight="1" x14ac:dyDescent="0.2">
      <c r="A40" s="672" t="s">
        <v>508</v>
      </c>
      <c r="B40" s="672"/>
      <c r="C40" s="143"/>
      <c r="D40" s="143"/>
      <c r="E40" s="143"/>
      <c r="F40" s="143"/>
      <c r="G40" s="143"/>
      <c r="H40" s="143"/>
      <c r="I40" s="144"/>
      <c r="J40" s="144"/>
    </row>
    <row r="41" spans="1:10" ht="20.25" x14ac:dyDescent="0.3">
      <c r="A41" s="131"/>
      <c r="B41" s="131"/>
    </row>
    <row r="42" spans="1:10" ht="20.25" x14ac:dyDescent="0.3">
      <c r="A42" s="131"/>
      <c r="B42" s="131"/>
    </row>
    <row r="43" spans="1:10" ht="20.25" x14ac:dyDescent="0.3">
      <c r="A43" s="131"/>
      <c r="B43" s="131"/>
    </row>
    <row r="44" spans="1:10" ht="20.25" x14ac:dyDescent="0.3">
      <c r="A44" s="131"/>
      <c r="B44" s="131"/>
    </row>
    <row r="45" spans="1:10" ht="42.6" customHeight="1" x14ac:dyDescent="0.2">
      <c r="A45" s="662" t="s">
        <v>509</v>
      </c>
      <c r="B45" s="662"/>
      <c r="C45" s="145"/>
      <c r="D45" s="145"/>
      <c r="E45" s="145"/>
      <c r="F45" s="145"/>
      <c r="G45" s="145"/>
      <c r="H45" s="145"/>
      <c r="I45" s="146"/>
      <c r="J45" s="146"/>
    </row>
    <row r="46" spans="1:10" ht="20.25" x14ac:dyDescent="0.3">
      <c r="A46" s="131"/>
      <c r="B46" s="131"/>
    </row>
    <row r="47" spans="1:10" ht="20.25" x14ac:dyDescent="0.3">
      <c r="A47" s="131"/>
      <c r="B47" s="131"/>
    </row>
    <row r="48" spans="1:10" ht="20.25" x14ac:dyDescent="0.3">
      <c r="A48" s="131"/>
      <c r="B48" s="131"/>
    </row>
    <row r="49" spans="1:10" ht="20.25" x14ac:dyDescent="0.3">
      <c r="A49" s="131"/>
      <c r="B49" s="131"/>
    </row>
    <row r="50" spans="1:10" ht="42.6" customHeight="1" x14ac:dyDescent="0.2">
      <c r="A50" s="663" t="s">
        <v>510</v>
      </c>
      <c r="B50" s="663"/>
      <c r="C50" s="147"/>
      <c r="D50" s="147"/>
      <c r="E50" s="147"/>
      <c r="F50" s="147"/>
      <c r="G50" s="147"/>
      <c r="H50" s="147"/>
      <c r="I50" s="148"/>
      <c r="J50" s="148"/>
    </row>
    <row r="51" spans="1:10" ht="20.25" x14ac:dyDescent="0.3">
      <c r="A51" s="131"/>
      <c r="B51" s="131"/>
    </row>
    <row r="52" spans="1:10" ht="20.25" x14ac:dyDescent="0.3">
      <c r="A52" s="131"/>
      <c r="B52" s="131"/>
    </row>
    <row r="53" spans="1:10" ht="20.25" x14ac:dyDescent="0.3">
      <c r="A53" s="131"/>
      <c r="B53" s="131"/>
    </row>
    <row r="54" spans="1:10" ht="20.25" x14ac:dyDescent="0.3">
      <c r="A54" s="131"/>
      <c r="B54" s="131"/>
    </row>
    <row r="55" spans="1:10" ht="42.6" customHeight="1" x14ac:dyDescent="0.2">
      <c r="A55" s="664" t="s">
        <v>511</v>
      </c>
      <c r="B55" s="664"/>
      <c r="C55" s="149"/>
      <c r="D55" s="149"/>
      <c r="E55" s="149"/>
      <c r="F55" s="149"/>
      <c r="G55" s="149"/>
      <c r="H55" s="149"/>
      <c r="I55" s="150"/>
      <c r="J55" s="150"/>
    </row>
    <row r="56" spans="1:10" ht="20.25" x14ac:dyDescent="0.3">
      <c r="A56" s="131"/>
      <c r="B56" s="131"/>
    </row>
    <row r="57" spans="1:10" ht="20.25" x14ac:dyDescent="0.3">
      <c r="A57" s="131"/>
      <c r="B57" s="131"/>
    </row>
    <row r="58" spans="1:10" ht="20.25" x14ac:dyDescent="0.3">
      <c r="A58" s="131"/>
      <c r="B58" s="131"/>
    </row>
    <row r="59" spans="1:10" ht="20.25" x14ac:dyDescent="0.3">
      <c r="A59" s="131"/>
      <c r="B59" s="131"/>
    </row>
    <row r="60" spans="1:10" ht="42.6" customHeight="1" x14ac:dyDescent="0.2">
      <c r="A60" s="666" t="s">
        <v>267</v>
      </c>
      <c r="B60" s="666"/>
      <c r="C60" s="151"/>
      <c r="D60" s="151"/>
      <c r="E60" s="151"/>
      <c r="F60" s="151"/>
      <c r="G60" s="151"/>
      <c r="H60" s="151"/>
      <c r="I60" s="152"/>
      <c r="J60" s="152"/>
    </row>
  </sheetData>
  <mergeCells count="12">
    <mergeCell ref="A60:B60"/>
    <mergeCell ref="A20:B20"/>
    <mergeCell ref="A25:B25"/>
    <mergeCell ref="A30:B30"/>
    <mergeCell ref="A35:B35"/>
    <mergeCell ref="A40:B40"/>
    <mergeCell ref="A2:H2"/>
    <mergeCell ref="A4:B4"/>
    <mergeCell ref="A45:B45"/>
    <mergeCell ref="A50:B50"/>
    <mergeCell ref="A55:B55"/>
    <mergeCell ref="A15:B15"/>
  </mergeCells>
  <conditionalFormatting sqref="D5:D6">
    <cfRule type="containsText" dxfId="4" priority="1" operator="containsText" text="5">
      <formula>NOT(ISERROR(SEARCH("5",D5)))</formula>
    </cfRule>
    <cfRule type="containsText" dxfId="3" priority="2" operator="containsText" text="4">
      <formula>NOT(ISERROR(SEARCH("4",D5)))</formula>
    </cfRule>
    <cfRule type="containsText" dxfId="2" priority="3" operator="containsText" text="3">
      <formula>NOT(ISERROR(SEARCH("3",D5)))</formula>
    </cfRule>
    <cfRule type="containsText" dxfId="1" priority="4" operator="containsText" text="2">
      <formula>NOT(ISERROR(SEARCH("2",D5)))</formula>
    </cfRule>
    <cfRule type="containsText" dxfId="0" priority="5" operator="containsText" text="1">
      <formula>NOT(ISERROR(SEARCH("1",D5)))</formula>
    </cfRule>
  </conditionalFormatting>
  <dataValidations count="1">
    <dataValidation type="list" allowBlank="1" showInputMessage="1" showErrorMessage="1" sqref="D16:D19 D5:D14" xr:uid="{42C2AD8A-A88D-4951-8A30-6E9E7984FCFD}">
      <formula1>"2,3,4,5"</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A1:D169"/>
  <sheetViews>
    <sheetView topLeftCell="A117" workbookViewId="0">
      <selection activeCell="D1" sqref="D1"/>
    </sheetView>
  </sheetViews>
  <sheetFormatPr defaultRowHeight="15.75" x14ac:dyDescent="0.25"/>
  <cols>
    <col min="2" max="2" width="4.77734375" style="78" customWidth="1"/>
    <col min="3" max="3" width="31.33203125" style="74" customWidth="1"/>
    <col min="4" max="4" width="8.88671875" style="78"/>
  </cols>
  <sheetData>
    <row r="1" spans="1:4" ht="30" x14ac:dyDescent="0.25">
      <c r="C1" s="74" t="s">
        <v>564</v>
      </c>
      <c r="D1" s="332" t="str">
        <f>'School Information'!C9</f>
        <v>Norton CP School</v>
      </c>
    </row>
    <row r="2" spans="1:4" x14ac:dyDescent="0.25">
      <c r="C2" s="74" t="s">
        <v>565</v>
      </c>
      <c r="D2" s="78" t="str">
        <f>'School Information'!C12</f>
        <v>Maintained</v>
      </c>
    </row>
    <row r="3" spans="1:4" x14ac:dyDescent="0.25">
      <c r="C3" s="74" t="s">
        <v>566</v>
      </c>
      <c r="D3" s="78" t="str">
        <f>'School Information'!C13</f>
        <v>Primary</v>
      </c>
    </row>
    <row r="4" spans="1:4" x14ac:dyDescent="0.25">
      <c r="C4" s="74" t="s">
        <v>567</v>
      </c>
      <c r="D4" s="78">
        <f>'School Information'!C14</f>
        <v>0</v>
      </c>
    </row>
    <row r="5" spans="1:4" x14ac:dyDescent="0.25">
      <c r="C5" s="74" t="s">
        <v>107</v>
      </c>
      <c r="D5" s="78">
        <f>'Audit Progress Tracker'!D22</f>
        <v>1</v>
      </c>
    </row>
    <row r="6" spans="1:4" ht="15.75" customHeight="1" x14ac:dyDescent="0.25">
      <c r="A6" s="673" t="s">
        <v>597</v>
      </c>
      <c r="B6" s="78">
        <v>1</v>
      </c>
      <c r="C6" s="74" t="s">
        <v>568</v>
      </c>
      <c r="D6" s="78">
        <f>'1. Safer Recruitment'!F1</f>
        <v>0</v>
      </c>
    </row>
    <row r="7" spans="1:4" x14ac:dyDescent="0.25">
      <c r="A7" s="674"/>
      <c r="B7" s="78">
        <v>2</v>
      </c>
      <c r="C7" s="74" t="s">
        <v>569</v>
      </c>
      <c r="D7" s="78">
        <f>'2. Culture of Safeguarding'!F1</f>
        <v>0</v>
      </c>
    </row>
    <row r="8" spans="1:4" x14ac:dyDescent="0.25">
      <c r="A8" s="674"/>
      <c r="B8" s="78">
        <v>3</v>
      </c>
      <c r="C8" s="74" t="s">
        <v>570</v>
      </c>
      <c r="D8" s="78">
        <f>'3. Management of Safeguarding'!F1</f>
        <v>0</v>
      </c>
    </row>
    <row r="9" spans="1:4" x14ac:dyDescent="0.25">
      <c r="A9" s="674"/>
      <c r="B9" s="78">
        <v>4</v>
      </c>
      <c r="C9" s="74" t="s">
        <v>575</v>
      </c>
      <c r="D9" s="78">
        <f>'4. Safeguarding Children'!F1</f>
        <v>0</v>
      </c>
    </row>
    <row r="10" spans="1:4" x14ac:dyDescent="0.25">
      <c r="A10" s="674"/>
      <c r="B10" s="78">
        <v>5</v>
      </c>
      <c r="C10" s="74" t="s">
        <v>571</v>
      </c>
      <c r="D10" s="78">
        <f>'5. Inclusion'!F1</f>
        <v>0</v>
      </c>
    </row>
    <row r="11" spans="1:4" x14ac:dyDescent="0.25">
      <c r="A11" s="674"/>
      <c r="B11" s="78">
        <v>6</v>
      </c>
      <c r="C11" s="74" t="s">
        <v>576</v>
      </c>
      <c r="D11" s="78">
        <f>'6. Curriculum'!F1</f>
        <v>0</v>
      </c>
    </row>
    <row r="12" spans="1:4" x14ac:dyDescent="0.25">
      <c r="A12" s="674"/>
      <c r="B12" s="78">
        <v>7</v>
      </c>
      <c r="C12" s="74" t="s">
        <v>572</v>
      </c>
      <c r="D12" s="78">
        <f>'7. Early Years'!F1</f>
        <v>0</v>
      </c>
    </row>
    <row r="13" spans="1:4" x14ac:dyDescent="0.25">
      <c r="A13" s="674"/>
      <c r="B13" s="78">
        <v>8</v>
      </c>
      <c r="C13" s="74" t="s">
        <v>573</v>
      </c>
      <c r="D13" s="78">
        <f>'8. Educational Visits'!F1</f>
        <v>0</v>
      </c>
    </row>
    <row r="14" spans="1:4" x14ac:dyDescent="0.25">
      <c r="A14" s="674"/>
      <c r="B14" s="78">
        <v>9</v>
      </c>
      <c r="C14" s="74" t="s">
        <v>574</v>
      </c>
      <c r="D14" s="78">
        <f>'9. Premises Security'!F1</f>
        <v>0</v>
      </c>
    </row>
    <row r="15" spans="1:4" x14ac:dyDescent="0.25">
      <c r="A15" s="674"/>
      <c r="B15" s="78">
        <v>10</v>
      </c>
      <c r="C15" s="74" t="s">
        <v>596</v>
      </c>
      <c r="D15" s="78">
        <f>'10. Premises Health and Safety'!F1</f>
        <v>0</v>
      </c>
    </row>
    <row r="16" spans="1:4" ht="60" x14ac:dyDescent="0.2">
      <c r="A16" s="683" t="s">
        <v>579</v>
      </c>
      <c r="B16" s="91" t="s">
        <v>79</v>
      </c>
      <c r="C16" s="56" t="s">
        <v>446</v>
      </c>
      <c r="D16" s="87">
        <f>'1. Safer Recruitment'!D4</f>
        <v>5</v>
      </c>
    </row>
    <row r="17" spans="1:4" ht="75" x14ac:dyDescent="0.2">
      <c r="A17" s="684"/>
      <c r="B17" s="90" t="s">
        <v>80</v>
      </c>
      <c r="C17" s="56" t="s">
        <v>447</v>
      </c>
      <c r="D17" s="87">
        <f>'1. Safer Recruitment'!D7</f>
        <v>5</v>
      </c>
    </row>
    <row r="18" spans="1:4" ht="300" x14ac:dyDescent="0.2">
      <c r="A18" s="684"/>
      <c r="B18" s="92" t="s">
        <v>81</v>
      </c>
      <c r="C18" s="93" t="s">
        <v>578</v>
      </c>
      <c r="D18" s="87">
        <f>'1. Safer Recruitment'!D8</f>
        <v>5</v>
      </c>
    </row>
    <row r="19" spans="1:4" ht="120" x14ac:dyDescent="0.2">
      <c r="A19" s="684"/>
      <c r="B19" s="92" t="s">
        <v>82</v>
      </c>
      <c r="C19" s="93" t="s">
        <v>130</v>
      </c>
      <c r="D19" s="87">
        <f>'1. Safer Recruitment'!D17</f>
        <v>5</v>
      </c>
    </row>
    <row r="20" spans="1:4" ht="180" x14ac:dyDescent="0.2">
      <c r="A20" s="684"/>
      <c r="B20" s="92" t="s">
        <v>83</v>
      </c>
      <c r="C20" s="93" t="s">
        <v>142</v>
      </c>
      <c r="D20" s="87">
        <f>'1. Safer Recruitment'!D19</f>
        <v>5</v>
      </c>
    </row>
    <row r="21" spans="1:4" ht="45" x14ac:dyDescent="0.2">
      <c r="A21" s="685"/>
      <c r="B21" s="92" t="s">
        <v>84</v>
      </c>
      <c r="C21" s="93" t="s">
        <v>131</v>
      </c>
      <c r="D21" s="87">
        <f>'1. Safer Recruitment'!D21</f>
        <v>5</v>
      </c>
    </row>
    <row r="22" spans="1:4" ht="90" x14ac:dyDescent="0.2">
      <c r="A22" s="686" t="s">
        <v>580</v>
      </c>
      <c r="B22" s="90" t="s">
        <v>79</v>
      </c>
      <c r="C22" s="56" t="s">
        <v>463</v>
      </c>
      <c r="D22" s="88">
        <f>'2. Culture of Safeguarding'!D4</f>
        <v>5</v>
      </c>
    </row>
    <row r="23" spans="1:4" ht="30" x14ac:dyDescent="0.2">
      <c r="A23" s="686"/>
      <c r="B23" s="90" t="s">
        <v>80</v>
      </c>
      <c r="C23" s="56" t="s">
        <v>146</v>
      </c>
      <c r="D23" s="88">
        <f>'2. Culture of Safeguarding'!D6</f>
        <v>5</v>
      </c>
    </row>
    <row r="24" spans="1:4" ht="75" x14ac:dyDescent="0.2">
      <c r="A24" s="686"/>
      <c r="B24" s="90" t="s">
        <v>81</v>
      </c>
      <c r="C24" s="76" t="s">
        <v>149</v>
      </c>
      <c r="D24" s="88">
        <f>'2. Culture of Safeguarding'!D9</f>
        <v>5</v>
      </c>
    </row>
    <row r="25" spans="1:4" ht="90" x14ac:dyDescent="0.2">
      <c r="A25" s="686"/>
      <c r="B25" s="90" t="s">
        <v>82</v>
      </c>
      <c r="C25" s="56" t="s">
        <v>151</v>
      </c>
      <c r="D25" s="88">
        <f>'2. Culture of Safeguarding'!D13</f>
        <v>5</v>
      </c>
    </row>
    <row r="26" spans="1:4" ht="30" x14ac:dyDescent="0.2">
      <c r="A26" s="686"/>
      <c r="B26" s="90" t="s">
        <v>83</v>
      </c>
      <c r="C26" s="56" t="s">
        <v>152</v>
      </c>
      <c r="D26" s="88">
        <f>'2. Culture of Safeguarding'!D14</f>
        <v>5</v>
      </c>
    </row>
    <row r="27" spans="1:4" ht="45" x14ac:dyDescent="0.2">
      <c r="A27" s="686"/>
      <c r="B27" s="90" t="s">
        <v>84</v>
      </c>
      <c r="C27" s="56" t="s">
        <v>156</v>
      </c>
      <c r="D27" s="88">
        <f>'2. Culture of Safeguarding'!D18</f>
        <v>5</v>
      </c>
    </row>
    <row r="28" spans="1:4" ht="75" x14ac:dyDescent="0.2">
      <c r="A28" s="686"/>
      <c r="B28" s="90" t="s">
        <v>85</v>
      </c>
      <c r="C28" s="56" t="s">
        <v>478</v>
      </c>
      <c r="D28" s="88">
        <f>'2. Culture of Safeguarding'!D20</f>
        <v>5</v>
      </c>
    </row>
    <row r="29" spans="1:4" ht="30" x14ac:dyDescent="0.2">
      <c r="A29" s="686"/>
      <c r="B29" s="90" t="s">
        <v>86</v>
      </c>
      <c r="C29" s="56" t="s">
        <v>159</v>
      </c>
      <c r="D29" s="88">
        <f>'2. Culture of Safeguarding'!D22</f>
        <v>5</v>
      </c>
    </row>
    <row r="30" spans="1:4" ht="30" x14ac:dyDescent="0.2">
      <c r="A30" s="686"/>
      <c r="B30" s="90" t="s">
        <v>87</v>
      </c>
      <c r="C30" s="56" t="s">
        <v>160</v>
      </c>
      <c r="D30" s="88">
        <f>'2. Culture of Safeguarding'!D23</f>
        <v>5</v>
      </c>
    </row>
    <row r="31" spans="1:4" ht="30" customHeight="1" x14ac:dyDescent="0.2">
      <c r="A31" s="687"/>
      <c r="B31" s="90" t="s">
        <v>88</v>
      </c>
      <c r="C31" s="56" t="s">
        <v>162</v>
      </c>
      <c r="D31" s="88">
        <f>'2. Culture of Safeguarding'!D25</f>
        <v>5</v>
      </c>
    </row>
    <row r="32" spans="1:4" ht="60" x14ac:dyDescent="0.2">
      <c r="A32" s="688" t="s">
        <v>259</v>
      </c>
      <c r="B32" s="90" t="s">
        <v>79</v>
      </c>
      <c r="C32" s="56" t="s">
        <v>270</v>
      </c>
      <c r="D32" s="89">
        <f>'3. Management of Safeguarding'!D4</f>
        <v>5</v>
      </c>
    </row>
    <row r="33" spans="1:4" ht="75" x14ac:dyDescent="0.2">
      <c r="A33" s="689"/>
      <c r="B33" s="90" t="s">
        <v>80</v>
      </c>
      <c r="C33" s="56" t="s">
        <v>128</v>
      </c>
      <c r="D33" s="89">
        <f>'3. Management of Safeguarding'!D5</f>
        <v>5</v>
      </c>
    </row>
    <row r="34" spans="1:4" ht="120" x14ac:dyDescent="0.2">
      <c r="A34" s="689"/>
      <c r="B34" s="90" t="s">
        <v>81</v>
      </c>
      <c r="C34" s="56" t="s">
        <v>271</v>
      </c>
      <c r="D34" s="89">
        <f>'3. Management of Safeguarding'!D6</f>
        <v>5</v>
      </c>
    </row>
    <row r="35" spans="1:4" ht="165" x14ac:dyDescent="0.2">
      <c r="A35" s="689"/>
      <c r="B35" s="90" t="s">
        <v>82</v>
      </c>
      <c r="C35" s="56" t="s">
        <v>273</v>
      </c>
      <c r="D35" s="89">
        <f>'3. Management of Safeguarding'!D8</f>
        <v>5</v>
      </c>
    </row>
    <row r="36" spans="1:4" ht="255" x14ac:dyDescent="0.2">
      <c r="A36" s="689"/>
      <c r="B36" s="90" t="s">
        <v>83</v>
      </c>
      <c r="C36" s="56" t="s">
        <v>581</v>
      </c>
      <c r="D36" s="89">
        <f>'3. Management of Safeguarding'!D14</f>
        <v>5</v>
      </c>
    </row>
    <row r="37" spans="1:4" ht="120" x14ac:dyDescent="0.2">
      <c r="A37" s="689"/>
      <c r="B37" s="90" t="s">
        <v>84</v>
      </c>
      <c r="C37" s="272" t="s">
        <v>582</v>
      </c>
      <c r="D37" s="89">
        <f>'3. Management of Safeguarding'!D15</f>
        <v>5</v>
      </c>
    </row>
    <row r="38" spans="1:4" ht="240" x14ac:dyDescent="0.2">
      <c r="A38" s="689"/>
      <c r="B38" s="90" t="s">
        <v>85</v>
      </c>
      <c r="C38" s="56" t="s">
        <v>278</v>
      </c>
      <c r="D38" s="89">
        <f>'3. Management of Safeguarding'!D17</f>
        <v>5</v>
      </c>
    </row>
    <row r="39" spans="1:4" ht="120" x14ac:dyDescent="0.2">
      <c r="A39" s="689"/>
      <c r="B39" s="90" t="s">
        <v>86</v>
      </c>
      <c r="C39" s="56" t="s">
        <v>279</v>
      </c>
      <c r="D39" s="89">
        <f>'3. Management of Safeguarding'!D24</f>
        <v>5</v>
      </c>
    </row>
    <row r="40" spans="1:4" ht="165" x14ac:dyDescent="0.2">
      <c r="A40" s="689"/>
      <c r="B40" s="90" t="s">
        <v>87</v>
      </c>
      <c r="C40" s="76" t="s">
        <v>462</v>
      </c>
      <c r="D40" s="89">
        <f>'3. Management of Safeguarding'!D26</f>
        <v>5</v>
      </c>
    </row>
    <row r="41" spans="1:4" ht="45" x14ac:dyDescent="0.2">
      <c r="A41" s="689"/>
      <c r="B41" s="90" t="s">
        <v>88</v>
      </c>
      <c r="C41" s="76" t="s">
        <v>287</v>
      </c>
      <c r="D41" s="89">
        <f>'3. Management of Safeguarding'!D33</f>
        <v>5</v>
      </c>
    </row>
    <row r="42" spans="1:4" ht="60" x14ac:dyDescent="0.2">
      <c r="A42" s="689"/>
      <c r="B42" s="90" t="s">
        <v>89</v>
      </c>
      <c r="C42" s="76" t="s">
        <v>288</v>
      </c>
      <c r="D42" s="89">
        <f>'3. Management of Safeguarding'!D34</f>
        <v>5</v>
      </c>
    </row>
    <row r="43" spans="1:4" ht="90" x14ac:dyDescent="0.2">
      <c r="A43" s="689"/>
      <c r="B43" s="90" t="s">
        <v>90</v>
      </c>
      <c r="C43" s="76" t="s">
        <v>457</v>
      </c>
      <c r="D43" s="89">
        <f>'3. Management of Safeguarding'!D35</f>
        <v>5</v>
      </c>
    </row>
    <row r="44" spans="1:4" ht="75" x14ac:dyDescent="0.2">
      <c r="A44" s="689"/>
      <c r="B44" s="90" t="s">
        <v>91</v>
      </c>
      <c r="C44" s="76" t="s">
        <v>74</v>
      </c>
      <c r="D44" s="89">
        <f>'3. Management of Safeguarding'!D36</f>
        <v>5</v>
      </c>
    </row>
    <row r="45" spans="1:4" ht="105" x14ac:dyDescent="0.2">
      <c r="A45" s="689"/>
      <c r="B45" s="94">
        <v>14</v>
      </c>
      <c r="C45" s="76" t="s">
        <v>290</v>
      </c>
      <c r="D45" s="89">
        <f>'3. Management of Safeguarding'!D37</f>
        <v>5</v>
      </c>
    </row>
    <row r="46" spans="1:4" ht="105" x14ac:dyDescent="0.2">
      <c r="A46" s="689"/>
      <c r="B46" s="94">
        <v>15</v>
      </c>
      <c r="C46" s="211" t="s">
        <v>486</v>
      </c>
      <c r="D46" s="89">
        <f>'3. Management of Safeguarding'!D39</f>
        <v>5</v>
      </c>
    </row>
    <row r="47" spans="1:4" ht="75" x14ac:dyDescent="0.2">
      <c r="A47" s="689"/>
      <c r="B47" s="94">
        <v>16</v>
      </c>
      <c r="C47" s="56" t="s">
        <v>295</v>
      </c>
      <c r="D47" s="89">
        <f>'3. Management of Safeguarding'!D40</f>
        <v>5</v>
      </c>
    </row>
    <row r="48" spans="1:4" ht="105" x14ac:dyDescent="0.2">
      <c r="A48" s="689"/>
      <c r="B48" s="94">
        <v>17</v>
      </c>
      <c r="C48" s="271" t="s">
        <v>319</v>
      </c>
      <c r="D48" s="89">
        <f>'3. Management of Safeguarding'!D41</f>
        <v>5</v>
      </c>
    </row>
    <row r="49" spans="1:4" ht="60" x14ac:dyDescent="0.2">
      <c r="A49" s="689"/>
      <c r="B49" s="94">
        <v>18</v>
      </c>
      <c r="C49" s="211" t="s">
        <v>297</v>
      </c>
      <c r="D49" s="89">
        <f>'3. Management of Safeguarding'!D45</f>
        <v>1</v>
      </c>
    </row>
    <row r="50" spans="1:4" ht="45" x14ac:dyDescent="0.2">
      <c r="A50" s="689"/>
      <c r="B50" s="94">
        <v>19</v>
      </c>
      <c r="C50" s="56" t="s">
        <v>298</v>
      </c>
      <c r="D50" s="89">
        <f>'3. Management of Safeguarding'!D46</f>
        <v>1</v>
      </c>
    </row>
    <row r="51" spans="1:4" ht="135" x14ac:dyDescent="0.25">
      <c r="A51" s="689"/>
      <c r="B51" s="94">
        <v>20</v>
      </c>
      <c r="C51" s="96" t="s">
        <v>489</v>
      </c>
      <c r="D51" s="89">
        <f>'3. Management of Safeguarding'!D49</f>
        <v>5</v>
      </c>
    </row>
    <row r="52" spans="1:4" ht="75" x14ac:dyDescent="0.25">
      <c r="A52" s="689"/>
      <c r="B52" s="94">
        <v>21</v>
      </c>
      <c r="C52" s="96" t="s">
        <v>318</v>
      </c>
      <c r="D52" s="89">
        <f>'3. Management of Safeguarding'!D55</f>
        <v>5</v>
      </c>
    </row>
    <row r="53" spans="1:4" ht="165" x14ac:dyDescent="0.2">
      <c r="A53" s="689"/>
      <c r="B53" s="94">
        <v>22</v>
      </c>
      <c r="C53" s="129" t="s">
        <v>583</v>
      </c>
      <c r="D53" s="89">
        <f>'3. Management of Safeguarding'!D58</f>
        <v>5</v>
      </c>
    </row>
    <row r="54" spans="1:4" ht="30" x14ac:dyDescent="0.2">
      <c r="A54" s="689"/>
      <c r="B54" s="94">
        <v>23</v>
      </c>
      <c r="C54" s="211" t="s">
        <v>474</v>
      </c>
      <c r="D54" s="89">
        <f>'3. Management of Safeguarding'!D62</f>
        <v>5</v>
      </c>
    </row>
    <row r="55" spans="1:4" ht="90" x14ac:dyDescent="0.2">
      <c r="A55" s="689"/>
      <c r="B55" s="94">
        <v>24</v>
      </c>
      <c r="C55" s="129" t="s">
        <v>584</v>
      </c>
      <c r="D55" s="89">
        <f>'3. Management of Safeguarding'!D63</f>
        <v>5</v>
      </c>
    </row>
    <row r="56" spans="1:4" ht="210" x14ac:dyDescent="0.2">
      <c r="A56" s="689"/>
      <c r="B56" s="94">
        <v>25</v>
      </c>
      <c r="C56" s="76" t="s">
        <v>426</v>
      </c>
      <c r="D56" s="89">
        <f>'3. Management of Safeguarding'!D64</f>
        <v>5</v>
      </c>
    </row>
    <row r="57" spans="1:4" ht="135" x14ac:dyDescent="0.2">
      <c r="A57" s="689"/>
      <c r="B57" s="94">
        <v>26</v>
      </c>
      <c r="C57" s="129" t="s">
        <v>585</v>
      </c>
      <c r="D57" s="89">
        <f>'3. Management of Safeguarding'!D69</f>
        <v>5</v>
      </c>
    </row>
    <row r="58" spans="1:4" ht="120" x14ac:dyDescent="0.25">
      <c r="A58" s="689"/>
      <c r="B58" s="94">
        <v>27</v>
      </c>
      <c r="C58" s="96" t="s">
        <v>479</v>
      </c>
      <c r="D58" s="89">
        <f>'3. Management of Safeguarding'!D73</f>
        <v>5</v>
      </c>
    </row>
    <row r="59" spans="1:4" ht="90" x14ac:dyDescent="0.2">
      <c r="A59" s="689"/>
      <c r="B59" s="94">
        <v>28</v>
      </c>
      <c r="C59" s="129" t="s">
        <v>483</v>
      </c>
      <c r="D59" s="89">
        <f>'3. Management of Safeguarding'!D74</f>
        <v>5</v>
      </c>
    </row>
    <row r="60" spans="1:4" ht="60" x14ac:dyDescent="0.2">
      <c r="A60" s="689"/>
      <c r="B60" s="94">
        <v>29</v>
      </c>
      <c r="C60" s="76" t="s">
        <v>76</v>
      </c>
      <c r="D60" s="89">
        <f>'3. Management of Safeguarding'!D76</f>
        <v>5</v>
      </c>
    </row>
    <row r="61" spans="1:4" ht="75" x14ac:dyDescent="0.2">
      <c r="A61" s="689"/>
      <c r="B61" s="94">
        <v>30</v>
      </c>
      <c r="C61" s="76" t="s">
        <v>77</v>
      </c>
      <c r="D61" s="89">
        <f>'3. Management of Safeguarding'!D78</f>
        <v>5</v>
      </c>
    </row>
    <row r="62" spans="1:4" ht="45" x14ac:dyDescent="0.2">
      <c r="A62" s="689"/>
      <c r="B62" s="94">
        <v>31</v>
      </c>
      <c r="C62" s="76" t="s">
        <v>484</v>
      </c>
      <c r="D62" s="89">
        <f>'3. Management of Safeguarding'!D82</f>
        <v>5</v>
      </c>
    </row>
    <row r="63" spans="1:4" ht="90" x14ac:dyDescent="0.25">
      <c r="A63" s="690" t="s">
        <v>586</v>
      </c>
      <c r="B63" s="94">
        <v>1</v>
      </c>
      <c r="C63" s="96" t="s">
        <v>391</v>
      </c>
      <c r="D63" s="98">
        <f>'4. Safeguarding Children'!D4</f>
        <v>5</v>
      </c>
    </row>
    <row r="64" spans="1:4" ht="75" x14ac:dyDescent="0.25">
      <c r="A64" s="691"/>
      <c r="B64" s="95">
        <v>2</v>
      </c>
      <c r="C64" s="96" t="s">
        <v>393</v>
      </c>
      <c r="D64" s="98">
        <f>'4. Safeguarding Children'!D5</f>
        <v>5</v>
      </c>
    </row>
    <row r="65" spans="1:4" ht="45" x14ac:dyDescent="0.2">
      <c r="A65" s="691"/>
      <c r="B65" s="94">
        <v>3</v>
      </c>
      <c r="C65" s="76" t="s">
        <v>396</v>
      </c>
      <c r="D65" s="98">
        <f>'4. Safeguarding Children'!D7</f>
        <v>5</v>
      </c>
    </row>
    <row r="66" spans="1:4" ht="135" x14ac:dyDescent="0.25">
      <c r="A66" s="691"/>
      <c r="B66" s="95">
        <v>4</v>
      </c>
      <c r="C66" s="96" t="s">
        <v>398</v>
      </c>
      <c r="D66" s="98">
        <f>'4. Safeguarding Children'!D8</f>
        <v>5</v>
      </c>
    </row>
    <row r="67" spans="1:4" ht="60" x14ac:dyDescent="0.25">
      <c r="A67" s="691"/>
      <c r="B67" s="94">
        <v>5</v>
      </c>
      <c r="C67" s="96" t="s">
        <v>401</v>
      </c>
      <c r="D67" s="98">
        <f>'4. Safeguarding Children'!D10</f>
        <v>5</v>
      </c>
    </row>
    <row r="68" spans="1:4" ht="45" x14ac:dyDescent="0.25">
      <c r="A68" s="691"/>
      <c r="B68" s="95">
        <v>6</v>
      </c>
      <c r="C68" s="96" t="s">
        <v>403</v>
      </c>
      <c r="D68" s="98">
        <f>'4. Safeguarding Children'!D11</f>
        <v>5</v>
      </c>
    </row>
    <row r="69" spans="1:4" ht="135" x14ac:dyDescent="0.25">
      <c r="A69" s="691"/>
      <c r="B69" s="94">
        <v>7</v>
      </c>
      <c r="C69" s="96" t="s">
        <v>407</v>
      </c>
      <c r="D69" s="98">
        <f>'4. Safeguarding Children'!D14</f>
        <v>5</v>
      </c>
    </row>
    <row r="70" spans="1:4" ht="105" x14ac:dyDescent="0.25">
      <c r="A70" s="691"/>
      <c r="B70" s="95">
        <v>8</v>
      </c>
      <c r="C70" s="96" t="s">
        <v>410</v>
      </c>
      <c r="D70" s="98">
        <f>'4. Safeguarding Children'!D16</f>
        <v>5</v>
      </c>
    </row>
    <row r="71" spans="1:4" ht="29.25" customHeight="1" x14ac:dyDescent="0.25">
      <c r="A71" s="691"/>
      <c r="B71" s="94">
        <v>9</v>
      </c>
      <c r="C71" s="96" t="s">
        <v>412</v>
      </c>
      <c r="D71" s="98">
        <f>'4. Safeguarding Children'!D17</f>
        <v>5</v>
      </c>
    </row>
    <row r="72" spans="1:4" ht="105" x14ac:dyDescent="0.2">
      <c r="A72" s="691"/>
      <c r="B72" s="95">
        <v>10</v>
      </c>
      <c r="C72" s="100" t="s">
        <v>415</v>
      </c>
      <c r="D72" s="98">
        <f>'4. Safeguarding Children'!D19</f>
        <v>5</v>
      </c>
    </row>
    <row r="73" spans="1:4" ht="45" x14ac:dyDescent="0.2">
      <c r="A73" s="691"/>
      <c r="B73" s="94">
        <v>11</v>
      </c>
      <c r="C73" s="101" t="s">
        <v>417</v>
      </c>
      <c r="D73" s="98">
        <f>'4. Safeguarding Children'!D20</f>
        <v>5</v>
      </c>
    </row>
    <row r="74" spans="1:4" ht="90" x14ac:dyDescent="0.2">
      <c r="A74" s="691"/>
      <c r="B74" s="95">
        <v>12</v>
      </c>
      <c r="C74" s="56" t="s">
        <v>418</v>
      </c>
      <c r="D74" s="98">
        <f>'4. Safeguarding Children'!D21</f>
        <v>5</v>
      </c>
    </row>
    <row r="75" spans="1:4" ht="60" x14ac:dyDescent="0.2">
      <c r="A75" s="691"/>
      <c r="B75" s="94">
        <v>13</v>
      </c>
      <c r="C75" s="61" t="s">
        <v>420</v>
      </c>
      <c r="D75" s="98">
        <f>'4. Safeguarding Children'!D22</f>
        <v>5</v>
      </c>
    </row>
    <row r="76" spans="1:4" ht="60" x14ac:dyDescent="0.2">
      <c r="A76" s="692"/>
      <c r="B76" s="95">
        <v>14</v>
      </c>
      <c r="C76" s="56" t="s">
        <v>423</v>
      </c>
      <c r="D76" s="98">
        <f>'4. Safeguarding Children'!D25</f>
        <v>5</v>
      </c>
    </row>
    <row r="77" spans="1:4" ht="90" x14ac:dyDescent="0.2">
      <c r="A77" s="675" t="s">
        <v>588</v>
      </c>
      <c r="B77" s="94">
        <v>1</v>
      </c>
      <c r="C77" s="56" t="s">
        <v>320</v>
      </c>
      <c r="D77" s="99">
        <f>'5. Inclusion'!D4</f>
        <v>5</v>
      </c>
    </row>
    <row r="78" spans="1:4" ht="195" x14ac:dyDescent="0.25">
      <c r="A78" s="676"/>
      <c r="B78" s="94">
        <v>2</v>
      </c>
      <c r="C78" s="96" t="s">
        <v>427</v>
      </c>
      <c r="D78" s="99">
        <f>'5. Inclusion'!D5</f>
        <v>5</v>
      </c>
    </row>
    <row r="79" spans="1:4" ht="60" x14ac:dyDescent="0.2">
      <c r="A79" s="676"/>
      <c r="B79" s="94">
        <v>3</v>
      </c>
      <c r="C79" s="76" t="s">
        <v>333</v>
      </c>
      <c r="D79" s="99">
        <f>'5. Inclusion'!D12</f>
        <v>5</v>
      </c>
    </row>
    <row r="80" spans="1:4" ht="90" x14ac:dyDescent="0.2">
      <c r="A80" s="676"/>
      <c r="B80" s="94">
        <v>4</v>
      </c>
      <c r="C80" s="97" t="s">
        <v>335</v>
      </c>
      <c r="D80" s="99">
        <f>'5. Inclusion'!D13</f>
        <v>5</v>
      </c>
    </row>
    <row r="81" spans="1:4" ht="28.5" customHeight="1" x14ac:dyDescent="0.2">
      <c r="A81" s="676"/>
      <c r="B81" s="94">
        <v>5</v>
      </c>
      <c r="C81" s="76" t="s">
        <v>341</v>
      </c>
      <c r="D81" s="99">
        <f>'5. Inclusion'!D21</f>
        <v>5</v>
      </c>
    </row>
    <row r="82" spans="1:4" ht="60" x14ac:dyDescent="0.2">
      <c r="A82" s="676"/>
      <c r="B82" s="94">
        <v>6</v>
      </c>
      <c r="C82" s="76" t="s">
        <v>342</v>
      </c>
      <c r="D82" s="99">
        <f>'5. Inclusion'!D23</f>
        <v>5</v>
      </c>
    </row>
    <row r="83" spans="1:4" ht="90" x14ac:dyDescent="0.2">
      <c r="A83" s="676"/>
      <c r="B83" s="94">
        <v>7</v>
      </c>
      <c r="C83" s="76" t="s">
        <v>343</v>
      </c>
      <c r="D83" s="99">
        <f>'5. Inclusion'!D24</f>
        <v>5</v>
      </c>
    </row>
    <row r="84" spans="1:4" ht="75" x14ac:dyDescent="0.2">
      <c r="A84" s="676"/>
      <c r="B84" s="94">
        <v>8</v>
      </c>
      <c r="C84" s="76" t="s">
        <v>345</v>
      </c>
      <c r="D84" s="99">
        <f>'5. Inclusion'!D26</f>
        <v>5</v>
      </c>
    </row>
    <row r="85" spans="1:4" ht="105" x14ac:dyDescent="0.2">
      <c r="A85" s="676"/>
      <c r="B85" s="94">
        <v>9</v>
      </c>
      <c r="C85" s="76" t="s">
        <v>347</v>
      </c>
      <c r="D85" s="99">
        <f>'5. Inclusion'!D29</f>
        <v>5</v>
      </c>
    </row>
    <row r="86" spans="1:4" ht="60" x14ac:dyDescent="0.2">
      <c r="A86" s="676"/>
      <c r="B86" s="94">
        <v>10</v>
      </c>
      <c r="C86" s="76" t="s">
        <v>354</v>
      </c>
      <c r="D86" s="99">
        <f>'5. Inclusion'!D35</f>
        <v>5</v>
      </c>
    </row>
    <row r="87" spans="1:4" ht="135" x14ac:dyDescent="0.2">
      <c r="A87" s="676"/>
      <c r="B87" s="94">
        <v>11</v>
      </c>
      <c r="C87" s="76" t="s">
        <v>587</v>
      </c>
      <c r="D87" s="99">
        <f>'5. Inclusion'!D38</f>
        <v>5</v>
      </c>
    </row>
    <row r="88" spans="1:4" ht="75" x14ac:dyDescent="0.2">
      <c r="A88" s="676"/>
      <c r="B88" s="94">
        <v>12</v>
      </c>
      <c r="C88" s="76" t="s">
        <v>358</v>
      </c>
      <c r="D88" s="99">
        <f>'5. Inclusion'!D40</f>
        <v>5</v>
      </c>
    </row>
    <row r="89" spans="1:4" ht="105" x14ac:dyDescent="0.2">
      <c r="A89" s="676"/>
      <c r="B89" s="90" t="s">
        <v>91</v>
      </c>
      <c r="C89" s="76" t="s">
        <v>299</v>
      </c>
      <c r="D89" s="99">
        <f>'5. Inclusion'!D42</f>
        <v>5</v>
      </c>
    </row>
    <row r="90" spans="1:4" ht="45" x14ac:dyDescent="0.2">
      <c r="A90" s="676"/>
      <c r="B90" s="90" t="s">
        <v>428</v>
      </c>
      <c r="C90" s="211" t="s">
        <v>362</v>
      </c>
      <c r="D90" s="99">
        <f>'5. Inclusion'!D45</f>
        <v>5</v>
      </c>
    </row>
    <row r="91" spans="1:4" ht="45" x14ac:dyDescent="0.2">
      <c r="A91" s="676"/>
      <c r="B91" s="90" t="s">
        <v>429</v>
      </c>
      <c r="C91" s="211" t="s">
        <v>364</v>
      </c>
      <c r="D91" s="99">
        <f>'5. Inclusion'!D48</f>
        <v>5</v>
      </c>
    </row>
    <row r="92" spans="1:4" ht="30" x14ac:dyDescent="0.2">
      <c r="A92" s="676"/>
      <c r="B92" s="90" t="s">
        <v>430</v>
      </c>
      <c r="C92" s="76" t="s">
        <v>366</v>
      </c>
      <c r="D92" s="99">
        <f>'5. Inclusion'!D49</f>
        <v>5</v>
      </c>
    </row>
    <row r="93" spans="1:4" ht="45" x14ac:dyDescent="0.2">
      <c r="A93" s="676"/>
      <c r="B93" s="90" t="s">
        <v>431</v>
      </c>
      <c r="C93" s="76" t="s">
        <v>369</v>
      </c>
      <c r="D93" s="99">
        <f>'5. Inclusion'!D51</f>
        <v>5</v>
      </c>
    </row>
    <row r="94" spans="1:4" ht="60" x14ac:dyDescent="0.2">
      <c r="A94" s="676"/>
      <c r="B94" s="90" t="s">
        <v>432</v>
      </c>
      <c r="C94" s="76" t="s">
        <v>372</v>
      </c>
      <c r="D94" s="99">
        <f>'5. Inclusion'!D54</f>
        <v>5</v>
      </c>
    </row>
    <row r="95" spans="1:4" ht="45" x14ac:dyDescent="0.2">
      <c r="A95" s="676"/>
      <c r="B95" s="90" t="s">
        <v>433</v>
      </c>
      <c r="C95" s="76" t="s">
        <v>375</v>
      </c>
      <c r="D95" s="99">
        <f>'5. Inclusion'!D56</f>
        <v>5</v>
      </c>
    </row>
    <row r="96" spans="1:4" ht="60" x14ac:dyDescent="0.2">
      <c r="A96" s="676"/>
      <c r="B96" s="90" t="s">
        <v>434</v>
      </c>
      <c r="C96" s="76" t="s">
        <v>378</v>
      </c>
      <c r="D96" s="99">
        <f>'5. Inclusion'!D58</f>
        <v>5</v>
      </c>
    </row>
    <row r="97" spans="1:4" ht="90" x14ac:dyDescent="0.2">
      <c r="A97" s="676"/>
      <c r="B97" s="83">
        <v>21</v>
      </c>
      <c r="C97" s="76" t="s">
        <v>380</v>
      </c>
      <c r="D97" s="99">
        <f>'5. Inclusion'!D66</f>
        <v>5</v>
      </c>
    </row>
    <row r="98" spans="1:4" ht="60" x14ac:dyDescent="0.2">
      <c r="A98" s="676"/>
      <c r="B98" s="83">
        <v>22</v>
      </c>
      <c r="C98" s="76" t="s">
        <v>382</v>
      </c>
      <c r="D98" s="99">
        <f>'5. Inclusion'!D67</f>
        <v>5</v>
      </c>
    </row>
    <row r="99" spans="1:4" ht="75" x14ac:dyDescent="0.2">
      <c r="A99" s="676"/>
      <c r="B99" s="83">
        <v>23</v>
      </c>
      <c r="C99" s="76" t="s">
        <v>383</v>
      </c>
      <c r="D99" s="99">
        <f>'5. Inclusion'!D69</f>
        <v>5</v>
      </c>
    </row>
    <row r="100" spans="1:4" ht="60" x14ac:dyDescent="0.2">
      <c r="A100" s="676"/>
      <c r="B100" s="83">
        <v>24</v>
      </c>
      <c r="C100" s="76" t="s">
        <v>385</v>
      </c>
      <c r="D100" s="99">
        <f>'5. Inclusion'!D71</f>
        <v>5</v>
      </c>
    </row>
    <row r="101" spans="1:4" ht="60" x14ac:dyDescent="0.2">
      <c r="A101" s="676"/>
      <c r="B101" s="83">
        <v>25</v>
      </c>
      <c r="C101" s="76" t="s">
        <v>386</v>
      </c>
      <c r="D101" s="99">
        <f>'5. Inclusion'!D72</f>
        <v>5</v>
      </c>
    </row>
    <row r="102" spans="1:4" ht="75" x14ac:dyDescent="0.2">
      <c r="A102" s="676"/>
      <c r="B102" s="83">
        <v>26</v>
      </c>
      <c r="C102" s="76" t="s">
        <v>387</v>
      </c>
      <c r="D102" s="99">
        <f>'5. Inclusion'!D73</f>
        <v>5</v>
      </c>
    </row>
    <row r="103" spans="1:4" ht="105" x14ac:dyDescent="0.2">
      <c r="A103" s="676"/>
      <c r="B103" s="83">
        <v>27</v>
      </c>
      <c r="C103" s="76" t="s">
        <v>390</v>
      </c>
      <c r="D103" s="99">
        <f>'5. Inclusion'!D74</f>
        <v>5</v>
      </c>
    </row>
    <row r="104" spans="1:4" ht="105" x14ac:dyDescent="0.25">
      <c r="A104" s="676"/>
      <c r="B104" s="83">
        <v>28</v>
      </c>
      <c r="C104" s="96" t="s">
        <v>390</v>
      </c>
      <c r="D104" s="99">
        <f>'5. Inclusion'!D76</f>
        <v>5</v>
      </c>
    </row>
    <row r="105" spans="1:4" ht="405" x14ac:dyDescent="0.25">
      <c r="A105" s="678" t="s">
        <v>589</v>
      </c>
      <c r="B105" s="83">
        <v>1</v>
      </c>
      <c r="C105" s="96" t="s">
        <v>435</v>
      </c>
      <c r="D105" s="102">
        <f>'6. Curriculum'!D4</f>
        <v>5</v>
      </c>
    </row>
    <row r="106" spans="1:4" ht="75" x14ac:dyDescent="0.25">
      <c r="A106" s="678"/>
      <c r="B106" s="83">
        <v>2</v>
      </c>
      <c r="C106" s="96" t="s">
        <v>246</v>
      </c>
      <c r="D106" s="102">
        <f>'6. Curriculum'!D12</f>
        <v>5</v>
      </c>
    </row>
    <row r="107" spans="1:4" ht="60" x14ac:dyDescent="0.25">
      <c r="A107" s="678"/>
      <c r="B107" s="83">
        <v>3</v>
      </c>
      <c r="C107" s="96" t="s">
        <v>249</v>
      </c>
      <c r="D107" s="102">
        <f>'6. Curriculum'!D16</f>
        <v>5</v>
      </c>
    </row>
    <row r="108" spans="1:4" ht="45" x14ac:dyDescent="0.25">
      <c r="A108" s="678"/>
      <c r="B108" s="83">
        <v>4</v>
      </c>
      <c r="C108" s="96" t="s">
        <v>251</v>
      </c>
      <c r="D108" s="102">
        <f>'6. Curriculum'!D18</f>
        <v>5</v>
      </c>
    </row>
    <row r="109" spans="1:4" ht="45" x14ac:dyDescent="0.2">
      <c r="A109" s="679" t="s">
        <v>590</v>
      </c>
      <c r="B109" s="83">
        <v>1</v>
      </c>
      <c r="C109" s="211" t="s">
        <v>204</v>
      </c>
      <c r="D109" s="104">
        <f>'7. Early Years'!D4</f>
        <v>5</v>
      </c>
    </row>
    <row r="110" spans="1:4" ht="60" x14ac:dyDescent="0.2">
      <c r="A110" s="679"/>
      <c r="B110" s="83">
        <v>2</v>
      </c>
      <c r="C110" s="192" t="s">
        <v>41</v>
      </c>
      <c r="D110" s="104">
        <f>'7. Early Years'!D6</f>
        <v>5</v>
      </c>
    </row>
    <row r="111" spans="1:4" ht="75" x14ac:dyDescent="0.2">
      <c r="A111" s="679"/>
      <c r="B111" s="163">
        <v>3</v>
      </c>
      <c r="C111" s="274" t="s">
        <v>512</v>
      </c>
      <c r="D111" s="104">
        <f>'7. Early Years'!D10</f>
        <v>5</v>
      </c>
    </row>
    <row r="112" spans="1:4" ht="30" x14ac:dyDescent="0.2">
      <c r="A112" s="679"/>
      <c r="B112" s="163">
        <v>4</v>
      </c>
      <c r="C112" s="274" t="s">
        <v>591</v>
      </c>
      <c r="D112" s="104">
        <f>'7. Early Years'!D12</f>
        <v>5</v>
      </c>
    </row>
    <row r="113" spans="1:4" ht="75" x14ac:dyDescent="0.2">
      <c r="A113" s="679"/>
      <c r="B113" s="163">
        <v>5</v>
      </c>
      <c r="C113" s="274" t="s">
        <v>592</v>
      </c>
      <c r="D113" s="104">
        <f>'7. Early Years'!D13</f>
        <v>5</v>
      </c>
    </row>
    <row r="114" spans="1:4" x14ac:dyDescent="0.25">
      <c r="A114" s="680" t="s">
        <v>183</v>
      </c>
      <c r="B114" s="77" t="s">
        <v>79</v>
      </c>
      <c r="C114" s="96" t="s">
        <v>206</v>
      </c>
      <c r="D114" s="103">
        <f>'8. Educational Visits'!D4</f>
        <v>5</v>
      </c>
    </row>
    <row r="115" spans="1:4" ht="60" x14ac:dyDescent="0.2">
      <c r="A115" s="681"/>
      <c r="B115" s="77" t="s">
        <v>80</v>
      </c>
      <c r="C115" s="192" t="s">
        <v>207</v>
      </c>
      <c r="D115" s="103">
        <f>'8. Educational Visits'!D5</f>
        <v>5</v>
      </c>
    </row>
    <row r="116" spans="1:4" ht="60" x14ac:dyDescent="0.25">
      <c r="A116" s="681"/>
      <c r="B116" s="77" t="s">
        <v>81</v>
      </c>
      <c r="C116" s="96" t="s">
        <v>563</v>
      </c>
      <c r="D116" s="103">
        <f>'8. Educational Visits'!D6</f>
        <v>5</v>
      </c>
    </row>
    <row r="117" spans="1:4" ht="45.75" customHeight="1" x14ac:dyDescent="0.25">
      <c r="A117" s="681"/>
      <c r="B117" s="77" t="s">
        <v>82</v>
      </c>
      <c r="C117" s="96" t="s">
        <v>208</v>
      </c>
      <c r="D117" s="103">
        <f>'8. Educational Visits'!D8</f>
        <v>5</v>
      </c>
    </row>
    <row r="118" spans="1:4" ht="45" x14ac:dyDescent="0.25">
      <c r="A118" s="681"/>
      <c r="B118" s="77" t="s">
        <v>83</v>
      </c>
      <c r="C118" s="96" t="s">
        <v>209</v>
      </c>
      <c r="D118" s="103">
        <f>'8. Educational Visits'!D9</f>
        <v>5</v>
      </c>
    </row>
    <row r="119" spans="1:4" ht="45" x14ac:dyDescent="0.25">
      <c r="A119" s="681"/>
      <c r="B119" s="77" t="s">
        <v>84</v>
      </c>
      <c r="C119" s="96" t="s">
        <v>210</v>
      </c>
      <c r="D119" s="103">
        <f>'8. Educational Visits'!D10</f>
        <v>5</v>
      </c>
    </row>
    <row r="120" spans="1:4" ht="45" x14ac:dyDescent="0.25">
      <c r="A120" s="682" t="s">
        <v>594</v>
      </c>
      <c r="B120" s="83">
        <v>1</v>
      </c>
      <c r="C120" s="96" t="s">
        <v>214</v>
      </c>
      <c r="D120" s="106">
        <f>'9. Premises Security'!D4</f>
        <v>5</v>
      </c>
    </row>
    <row r="121" spans="1:4" ht="75" x14ac:dyDescent="0.25">
      <c r="A121" s="682"/>
      <c r="B121" s="83">
        <v>2</v>
      </c>
      <c r="C121" s="96" t="s">
        <v>215</v>
      </c>
      <c r="D121" s="106" t="e">
        <f>'9. Premises Security'!#REF!</f>
        <v>#REF!</v>
      </c>
    </row>
    <row r="122" spans="1:4" ht="45" x14ac:dyDescent="0.25">
      <c r="A122" s="682"/>
      <c r="B122" s="83">
        <v>3</v>
      </c>
      <c r="C122" s="96" t="s">
        <v>42</v>
      </c>
      <c r="D122" s="106">
        <f>'9. Premises Security'!D6</f>
        <v>5</v>
      </c>
    </row>
    <row r="123" spans="1:4" ht="60" x14ac:dyDescent="0.25">
      <c r="A123" s="682"/>
      <c r="B123" s="83">
        <v>4</v>
      </c>
      <c r="C123" s="96" t="s">
        <v>216</v>
      </c>
      <c r="D123" s="106">
        <f>'9. Premises Security'!D7</f>
        <v>5</v>
      </c>
    </row>
    <row r="124" spans="1:4" ht="60" x14ac:dyDescent="0.25">
      <c r="A124" s="682"/>
      <c r="B124" s="83">
        <v>5</v>
      </c>
      <c r="C124" s="96" t="s">
        <v>43</v>
      </c>
      <c r="D124" s="106">
        <f>'9. Premises Security'!D8</f>
        <v>5</v>
      </c>
    </row>
    <row r="125" spans="1:4" ht="120" x14ac:dyDescent="0.25">
      <c r="A125" s="682"/>
      <c r="B125" s="83">
        <v>6</v>
      </c>
      <c r="C125" s="96" t="s">
        <v>593</v>
      </c>
      <c r="D125" s="106">
        <f>'9. Premises Security'!D11</f>
        <v>5</v>
      </c>
    </row>
    <row r="126" spans="1:4" ht="45" x14ac:dyDescent="0.25">
      <c r="A126" s="682"/>
      <c r="B126" s="83">
        <v>7</v>
      </c>
      <c r="C126" s="96" t="s">
        <v>217</v>
      </c>
      <c r="D126" s="106">
        <f>'9. Premises Security'!D12</f>
        <v>5</v>
      </c>
    </row>
    <row r="127" spans="1:4" ht="45" x14ac:dyDescent="0.25">
      <c r="A127" s="682"/>
      <c r="B127" s="83">
        <v>8</v>
      </c>
      <c r="C127" s="96" t="s">
        <v>218</v>
      </c>
      <c r="D127" s="106">
        <f>'9. Premises Security'!D13</f>
        <v>5</v>
      </c>
    </row>
    <row r="128" spans="1:4" ht="60" x14ac:dyDescent="0.25">
      <c r="A128" s="693" t="s">
        <v>595</v>
      </c>
      <c r="B128" s="83">
        <v>1</v>
      </c>
      <c r="C128" s="96" t="s">
        <v>223</v>
      </c>
      <c r="D128" s="105">
        <f>'10. Premises Health and Safety'!D4</f>
        <v>5</v>
      </c>
    </row>
    <row r="129" spans="1:4" ht="60" x14ac:dyDescent="0.25">
      <c r="A129" s="693"/>
      <c r="B129" s="83">
        <v>2</v>
      </c>
      <c r="C129" s="96" t="s">
        <v>49</v>
      </c>
      <c r="D129" s="105">
        <f>'10. Premises Health and Safety'!D7</f>
        <v>5</v>
      </c>
    </row>
    <row r="130" spans="1:4" ht="45" x14ac:dyDescent="0.25">
      <c r="A130" s="693"/>
      <c r="B130" s="83">
        <v>3</v>
      </c>
      <c r="C130" s="96" t="s">
        <v>225</v>
      </c>
      <c r="D130" s="105">
        <f>'10. Premises Health and Safety'!D14</f>
        <v>5</v>
      </c>
    </row>
    <row r="131" spans="1:4" ht="45" x14ac:dyDescent="0.25">
      <c r="A131" s="693"/>
      <c r="B131" s="83">
        <v>4</v>
      </c>
      <c r="C131" s="96" t="s">
        <v>228</v>
      </c>
      <c r="D131" s="105">
        <f>'10. Premises Health and Safety'!D16</f>
        <v>5</v>
      </c>
    </row>
    <row r="132" spans="1:4" ht="30" x14ac:dyDescent="0.25">
      <c r="A132" s="693"/>
      <c r="B132" s="83">
        <v>5</v>
      </c>
      <c r="C132" s="96" t="s">
        <v>56</v>
      </c>
      <c r="D132" s="105">
        <f>'10. Premises Health and Safety'!D17</f>
        <v>5</v>
      </c>
    </row>
    <row r="133" spans="1:4" ht="30" x14ac:dyDescent="0.25">
      <c r="A133" s="693"/>
      <c r="B133" s="83">
        <v>6</v>
      </c>
      <c r="C133" s="96" t="s">
        <v>57</v>
      </c>
      <c r="D133" s="105">
        <f>'10. Premises Health and Safety'!D19</f>
        <v>5</v>
      </c>
    </row>
    <row r="134" spans="1:4" ht="45" x14ac:dyDescent="0.25">
      <c r="A134" s="693"/>
      <c r="B134" s="83">
        <v>7</v>
      </c>
      <c r="C134" s="96" t="s">
        <v>61</v>
      </c>
      <c r="D134" s="105">
        <f>'10. Premises Health and Safety'!D30</f>
        <v>5</v>
      </c>
    </row>
    <row r="135" spans="1:4" ht="75" x14ac:dyDescent="0.25">
      <c r="A135" s="693"/>
      <c r="B135" s="83">
        <v>8</v>
      </c>
      <c r="C135" s="96" t="s">
        <v>65</v>
      </c>
      <c r="D135" s="105">
        <f>'10. Premises Health and Safety'!D35</f>
        <v>5</v>
      </c>
    </row>
    <row r="136" spans="1:4" ht="30" x14ac:dyDescent="0.25">
      <c r="A136" s="693"/>
      <c r="B136" s="83">
        <v>9</v>
      </c>
      <c r="C136" s="96" t="s">
        <v>66</v>
      </c>
      <c r="D136" s="105">
        <f>'10. Premises Health and Safety'!D36</f>
        <v>5</v>
      </c>
    </row>
    <row r="137" spans="1:4" ht="30" x14ac:dyDescent="0.25">
      <c r="A137" s="693"/>
      <c r="B137" s="83">
        <v>10</v>
      </c>
      <c r="C137" s="96" t="s">
        <v>68</v>
      </c>
      <c r="D137" s="105">
        <f>'10. Premises Health and Safety'!D38</f>
        <v>5</v>
      </c>
    </row>
    <row r="138" spans="1:4" ht="45" x14ac:dyDescent="0.25">
      <c r="A138" s="693"/>
      <c r="B138" s="83">
        <v>11</v>
      </c>
      <c r="C138" s="96" t="s">
        <v>71</v>
      </c>
      <c r="D138" s="105">
        <f>'10. Premises Health and Safety'!D40</f>
        <v>5</v>
      </c>
    </row>
    <row r="139" spans="1:4" ht="15" x14ac:dyDescent="0.2">
      <c r="A139" s="677" t="s">
        <v>267</v>
      </c>
      <c r="B139" s="83">
        <v>1</v>
      </c>
      <c r="C139" s="61" t="s">
        <v>173</v>
      </c>
      <c r="D139" s="107" t="str">
        <f>'11. Policy List '!D7</f>
        <v>Yes</v>
      </c>
    </row>
    <row r="140" spans="1:4" ht="30" x14ac:dyDescent="0.2">
      <c r="A140" s="677"/>
      <c r="B140" s="83">
        <v>2</v>
      </c>
      <c r="C140" s="56" t="s">
        <v>174</v>
      </c>
      <c r="D140" s="107" t="str">
        <f>'11. Policy List '!D8</f>
        <v>Yes</v>
      </c>
    </row>
    <row r="141" spans="1:4" ht="30" x14ac:dyDescent="0.2">
      <c r="A141" s="677"/>
      <c r="B141" s="83">
        <v>3</v>
      </c>
      <c r="C141" s="61" t="s">
        <v>175</v>
      </c>
      <c r="D141" s="107" t="str">
        <f>'11. Policy List '!D10</f>
        <v>Yes</v>
      </c>
    </row>
    <row r="142" spans="1:4" ht="45" x14ac:dyDescent="0.2">
      <c r="A142" s="677"/>
      <c r="B142" s="83">
        <v>4</v>
      </c>
      <c r="C142" s="56" t="s">
        <v>176</v>
      </c>
      <c r="D142" s="107" t="str">
        <f>'11. Policy List '!D11</f>
        <v>Yes</v>
      </c>
    </row>
    <row r="143" spans="1:4" ht="15" x14ac:dyDescent="0.2">
      <c r="A143" s="677"/>
      <c r="B143" s="83">
        <v>5</v>
      </c>
      <c r="C143" s="61" t="s">
        <v>177</v>
      </c>
      <c r="D143" s="107" t="str">
        <f>'11. Policy List '!D13</f>
        <v>Yes</v>
      </c>
    </row>
    <row r="144" spans="1:4" ht="75" x14ac:dyDescent="0.2">
      <c r="A144" s="677"/>
      <c r="B144" s="83">
        <v>6</v>
      </c>
      <c r="C144" s="56" t="s">
        <v>178</v>
      </c>
      <c r="D144" s="107" t="str">
        <f>'11. Policy List '!D14</f>
        <v>Yes</v>
      </c>
    </row>
    <row r="145" spans="1:4" ht="15" x14ac:dyDescent="0.2">
      <c r="A145" s="677"/>
      <c r="B145" s="83">
        <v>7</v>
      </c>
      <c r="C145" s="61" t="s">
        <v>179</v>
      </c>
      <c r="D145" s="107" t="str">
        <f>'11. Policy List '!D15</f>
        <v>Yes</v>
      </c>
    </row>
    <row r="146" spans="1:4" ht="15" x14ac:dyDescent="0.2">
      <c r="A146" s="677"/>
      <c r="B146" s="83">
        <v>8</v>
      </c>
      <c r="C146" s="56" t="s">
        <v>180</v>
      </c>
      <c r="D146" s="107" t="str">
        <f>'11. Policy List '!D16</f>
        <v>Yes</v>
      </c>
    </row>
    <row r="147" spans="1:4" ht="15" x14ac:dyDescent="0.2">
      <c r="A147" s="677"/>
      <c r="B147" s="83">
        <v>9</v>
      </c>
      <c r="C147" s="61" t="s">
        <v>181</v>
      </c>
      <c r="D147" s="107" t="str">
        <f>'11. Policy List '!D17</f>
        <v>Yes</v>
      </c>
    </row>
    <row r="148" spans="1:4" ht="15" x14ac:dyDescent="0.2">
      <c r="A148" s="677"/>
      <c r="B148" s="83">
        <v>10</v>
      </c>
      <c r="C148" s="56" t="s">
        <v>182</v>
      </c>
      <c r="D148" s="107" t="str">
        <f>'11. Policy List '!D18</f>
        <v>No</v>
      </c>
    </row>
    <row r="149" spans="1:4" ht="15" x14ac:dyDescent="0.2">
      <c r="A149" s="677"/>
      <c r="B149" s="83">
        <v>11</v>
      </c>
      <c r="C149" s="61" t="s">
        <v>183</v>
      </c>
      <c r="D149" s="107" t="str">
        <f>'11. Policy List '!D19</f>
        <v>Yes</v>
      </c>
    </row>
    <row r="150" spans="1:4" ht="15" x14ac:dyDescent="0.2">
      <c r="A150" s="677"/>
      <c r="B150" s="83">
        <v>12</v>
      </c>
      <c r="C150" s="56" t="s">
        <v>184</v>
      </c>
      <c r="D150" s="107" t="str">
        <f>'11. Policy List '!D20</f>
        <v>Yes</v>
      </c>
    </row>
    <row r="151" spans="1:4" ht="30" x14ac:dyDescent="0.2">
      <c r="A151" s="677"/>
      <c r="B151" s="83">
        <v>13</v>
      </c>
      <c r="C151" s="61" t="s">
        <v>185</v>
      </c>
      <c r="D151" s="107" t="str">
        <f>'11. Policy List '!D22</f>
        <v>Yes</v>
      </c>
    </row>
    <row r="152" spans="1:4" ht="15" x14ac:dyDescent="0.2">
      <c r="A152" s="677"/>
      <c r="B152" s="83">
        <v>14</v>
      </c>
      <c r="C152" s="56" t="s">
        <v>186</v>
      </c>
      <c r="D152" s="107" t="str">
        <f>'11. Policy List '!D24</f>
        <v>Yes</v>
      </c>
    </row>
    <row r="153" spans="1:4" ht="30" x14ac:dyDescent="0.2">
      <c r="A153" s="677"/>
      <c r="B153" s="83">
        <v>15</v>
      </c>
      <c r="C153" s="61" t="s">
        <v>187</v>
      </c>
      <c r="D153" s="107" t="str">
        <f>'11. Policy List '!D26</f>
        <v>Yes</v>
      </c>
    </row>
    <row r="154" spans="1:4" ht="15" x14ac:dyDescent="0.2">
      <c r="A154" s="677"/>
      <c r="B154" s="83">
        <v>16</v>
      </c>
      <c r="C154" s="56" t="s">
        <v>188</v>
      </c>
      <c r="D154" s="107" t="str">
        <f>'11. Policy List '!D28</f>
        <v>Yes</v>
      </c>
    </row>
    <row r="155" spans="1:4" ht="30" x14ac:dyDescent="0.2">
      <c r="A155" s="677"/>
      <c r="B155" s="83">
        <v>17</v>
      </c>
      <c r="C155" s="61" t="s">
        <v>189</v>
      </c>
      <c r="D155" s="107" t="str">
        <f>'11. Policy List '!D30</f>
        <v>Yes</v>
      </c>
    </row>
    <row r="156" spans="1:4" ht="15" x14ac:dyDescent="0.2">
      <c r="A156" s="677"/>
      <c r="B156" s="83">
        <v>18</v>
      </c>
      <c r="C156" s="56" t="s">
        <v>190</v>
      </c>
      <c r="D156" s="107" t="str">
        <f>'11. Policy List '!D31</f>
        <v>Yes</v>
      </c>
    </row>
    <row r="157" spans="1:4" ht="15" x14ac:dyDescent="0.2">
      <c r="A157" s="677"/>
      <c r="B157" s="83">
        <v>19</v>
      </c>
      <c r="C157" s="61" t="s">
        <v>191</v>
      </c>
      <c r="D157" s="107" t="str">
        <f>'11. Policy List '!D32</f>
        <v>Yes</v>
      </c>
    </row>
    <row r="158" spans="1:4" ht="30" x14ac:dyDescent="0.2">
      <c r="A158" s="677"/>
      <c r="B158" s="83">
        <v>20</v>
      </c>
      <c r="C158" s="56" t="s">
        <v>192</v>
      </c>
      <c r="D158" s="107" t="str">
        <f>'11. Policy List '!D34</f>
        <v>Yes</v>
      </c>
    </row>
    <row r="159" spans="1:4" ht="75" x14ac:dyDescent="0.2">
      <c r="A159" s="677"/>
      <c r="B159" s="83">
        <v>21</v>
      </c>
      <c r="C159" s="61" t="s">
        <v>193</v>
      </c>
      <c r="D159" s="107" t="str">
        <f>'11. Policy List '!D35</f>
        <v>Yes</v>
      </c>
    </row>
    <row r="160" spans="1:4" ht="30" x14ac:dyDescent="0.2">
      <c r="A160" s="677"/>
      <c r="B160" s="83">
        <v>22</v>
      </c>
      <c r="C160" s="56" t="s">
        <v>194</v>
      </c>
      <c r="D160" s="107" t="str">
        <f>'11. Policy List '!D37</f>
        <v>Yes</v>
      </c>
    </row>
    <row r="161" spans="1:4" ht="15" x14ac:dyDescent="0.2">
      <c r="A161" s="677"/>
      <c r="B161" s="83">
        <v>23</v>
      </c>
      <c r="C161" s="61" t="s">
        <v>195</v>
      </c>
      <c r="D161" s="107" t="str">
        <f>'11. Policy List '!D40</f>
        <v>No</v>
      </c>
    </row>
    <row r="162" spans="1:4" ht="30" x14ac:dyDescent="0.2">
      <c r="A162" s="677"/>
      <c r="B162" s="83">
        <v>24</v>
      </c>
      <c r="C162" s="56" t="s">
        <v>196</v>
      </c>
      <c r="D162" s="107" t="str">
        <f>'11. Policy List '!D42</f>
        <v>Yes</v>
      </c>
    </row>
    <row r="163" spans="1:4" ht="45" x14ac:dyDescent="0.2">
      <c r="A163" s="677"/>
      <c r="B163" s="83">
        <v>25</v>
      </c>
      <c r="C163" s="61" t="s">
        <v>197</v>
      </c>
      <c r="D163" s="107" t="str">
        <f>'11. Policy List '!D44</f>
        <v>Yes</v>
      </c>
    </row>
    <row r="164" spans="1:4" ht="15" x14ac:dyDescent="0.2">
      <c r="A164" s="677"/>
      <c r="B164" s="83">
        <v>26</v>
      </c>
      <c r="C164" s="56" t="s">
        <v>198</v>
      </c>
      <c r="D164" s="107" t="str">
        <f>'11. Policy List '!D46</f>
        <v>Yes</v>
      </c>
    </row>
    <row r="165" spans="1:4" ht="30" x14ac:dyDescent="0.2">
      <c r="A165" s="677"/>
      <c r="B165" s="83">
        <v>27</v>
      </c>
      <c r="C165" s="61" t="s">
        <v>199</v>
      </c>
      <c r="D165" s="107" t="str">
        <f>'11. Policy List '!D47</f>
        <v>Yes</v>
      </c>
    </row>
    <row r="166" spans="1:4" ht="30" x14ac:dyDescent="0.2">
      <c r="A166" s="677"/>
      <c r="B166" s="83">
        <v>28</v>
      </c>
      <c r="C166" s="56" t="s">
        <v>200</v>
      </c>
      <c r="D166" s="107" t="str">
        <f>'11. Policy List '!D48</f>
        <v>Yes</v>
      </c>
    </row>
    <row r="167" spans="1:4" ht="15" x14ac:dyDescent="0.2">
      <c r="A167" s="677"/>
      <c r="B167" s="83">
        <v>29</v>
      </c>
      <c r="C167" s="61" t="s">
        <v>201</v>
      </c>
      <c r="D167" s="107" t="str">
        <f>'11. Policy List '!D50</f>
        <v>Yes</v>
      </c>
    </row>
    <row r="168" spans="1:4" ht="15" x14ac:dyDescent="0.2">
      <c r="A168" s="677"/>
      <c r="B168" s="83">
        <v>30</v>
      </c>
      <c r="C168" s="56" t="s">
        <v>202</v>
      </c>
      <c r="D168" s="107" t="str">
        <f>'11. Policy List '!D51</f>
        <v>Yes</v>
      </c>
    </row>
    <row r="169" spans="1:4" ht="15" x14ac:dyDescent="0.2">
      <c r="A169" s="677"/>
      <c r="B169" s="83">
        <v>31</v>
      </c>
      <c r="C169" s="61" t="s">
        <v>203</v>
      </c>
      <c r="D169" s="107" t="str">
        <f>'11. Policy List '!D52</f>
        <v>Yes</v>
      </c>
    </row>
  </sheetData>
  <mergeCells count="12">
    <mergeCell ref="A6:A15"/>
    <mergeCell ref="A77:A104"/>
    <mergeCell ref="A139:A169"/>
    <mergeCell ref="A105:A108"/>
    <mergeCell ref="A109:A113"/>
    <mergeCell ref="A114:A119"/>
    <mergeCell ref="A120:A127"/>
    <mergeCell ref="A16:A21"/>
    <mergeCell ref="A22:A31"/>
    <mergeCell ref="A32:A62"/>
    <mergeCell ref="A63:A76"/>
    <mergeCell ref="A128:A138"/>
  </mergeCells>
  <pageMargins left="0.7" right="0.7" top="0.75" bottom="0.75" header="0.3" footer="0.3"/>
  <pageSetup paperSize="9" orientation="portrait" r:id="rId1"/>
  <headerFooter>
    <oddFooter>&amp;C&amp;1#&amp;"Calibri"&amp;10&amp;KFF0000OFFICIAL - SENSITIVE</oddFooter>
  </headerFooter>
  <ignoredErrors>
    <ignoredError sqref="B89:B9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B7:E23"/>
  <sheetViews>
    <sheetView showGridLines="0" zoomScaleNormal="100" workbookViewId="0">
      <selection activeCell="C22" sqref="C22"/>
    </sheetView>
  </sheetViews>
  <sheetFormatPr defaultColWidth="8.88671875" defaultRowHeight="15" x14ac:dyDescent="0.2"/>
  <cols>
    <col min="1" max="1" width="3.109375" customWidth="1"/>
    <col min="2" max="2" width="22.5546875" customWidth="1"/>
    <col min="3" max="3" width="64.109375" customWidth="1"/>
    <col min="5" max="5" width="20.33203125" customWidth="1"/>
  </cols>
  <sheetData>
    <row r="7" spans="2:5" ht="61.5" customHeight="1" x14ac:dyDescent="0.2">
      <c r="B7" s="397" t="s">
        <v>1</v>
      </c>
      <c r="C7" s="398"/>
      <c r="E7" s="32"/>
    </row>
    <row r="9" spans="2:5" x14ac:dyDescent="0.2">
      <c r="B9" s="1" t="s">
        <v>2</v>
      </c>
      <c r="C9" s="2" t="s">
        <v>630</v>
      </c>
    </row>
    <row r="10" spans="2:5" ht="45" customHeight="1" x14ac:dyDescent="0.2">
      <c r="B10" s="1" t="s">
        <v>3</v>
      </c>
      <c r="C10" s="2" t="s">
        <v>631</v>
      </c>
    </row>
    <row r="11" spans="2:5" x14ac:dyDescent="0.2">
      <c r="B11" s="1" t="s">
        <v>4</v>
      </c>
      <c r="C11" s="2">
        <v>121456</v>
      </c>
    </row>
    <row r="12" spans="2:5" x14ac:dyDescent="0.2">
      <c r="B12" s="1" t="s">
        <v>5</v>
      </c>
      <c r="C12" s="2" t="s">
        <v>632</v>
      </c>
    </row>
    <row r="13" spans="2:5" x14ac:dyDescent="0.2">
      <c r="B13" s="1" t="s">
        <v>6</v>
      </c>
      <c r="C13" s="2" t="s">
        <v>633</v>
      </c>
    </row>
    <row r="14" spans="2:5" ht="25.5" x14ac:dyDescent="0.2">
      <c r="B14" s="1" t="s">
        <v>7</v>
      </c>
      <c r="C14" s="3"/>
    </row>
    <row r="15" spans="2:5" x14ac:dyDescent="0.2">
      <c r="B15" s="4"/>
      <c r="C15" s="34"/>
    </row>
    <row r="16" spans="2:5" x14ac:dyDescent="0.2">
      <c r="B16" s="4" t="s">
        <v>8</v>
      </c>
      <c r="C16" s="34"/>
    </row>
    <row r="17" spans="2:3" x14ac:dyDescent="0.2">
      <c r="B17" s="1" t="s">
        <v>9</v>
      </c>
      <c r="C17" s="2" t="s">
        <v>634</v>
      </c>
    </row>
    <row r="18" spans="2:3" x14ac:dyDescent="0.2">
      <c r="B18" s="1" t="s">
        <v>10</v>
      </c>
      <c r="C18" s="371" t="s">
        <v>635</v>
      </c>
    </row>
    <row r="19" spans="2:3" x14ac:dyDescent="0.2">
      <c r="B19" s="1" t="s">
        <v>11</v>
      </c>
      <c r="C19" s="2" t="s">
        <v>634</v>
      </c>
    </row>
    <row r="20" spans="2:3" x14ac:dyDescent="0.2">
      <c r="B20" s="1" t="s">
        <v>12</v>
      </c>
      <c r="C20" s="371" t="s">
        <v>635</v>
      </c>
    </row>
    <row r="21" spans="2:3" ht="25.5" x14ac:dyDescent="0.2">
      <c r="B21" s="1" t="s">
        <v>116</v>
      </c>
      <c r="C21" s="2" t="s">
        <v>636</v>
      </c>
    </row>
    <row r="22" spans="2:3" ht="25.5" x14ac:dyDescent="0.2">
      <c r="B22" s="1" t="s">
        <v>13</v>
      </c>
      <c r="C22" s="371" t="s">
        <v>637</v>
      </c>
    </row>
    <row r="23" spans="2:3" x14ac:dyDescent="0.2">
      <c r="B23" s="4"/>
      <c r="C23" s="34"/>
    </row>
  </sheetData>
  <sheetProtection formatCells="0" formatRows="0" insertHyperlinks="0"/>
  <mergeCells count="1">
    <mergeCell ref="B7:C7"/>
  </mergeCells>
  <dataValidations count="3">
    <dataValidation type="list" allowBlank="1" showInputMessage="1" showErrorMessage="1" sqref="E7" xr:uid="{00000000-0002-0000-0100-000000000000}">
      <formula1>"Not Ready for Submission,Ready for Submission to NYSCP"</formula1>
    </dataValidation>
    <dataValidation type="list" allowBlank="1" showInputMessage="1" showErrorMessage="1" sqref="C12" xr:uid="{00000000-0002-0000-0100-000001000000}">
      <formula1>"Maintained,Academy/MultiAcademy Trust,Independent"</formula1>
    </dataValidation>
    <dataValidation type="list" allowBlank="1" showInputMessage="1" showErrorMessage="1" sqref="C13 C23" xr:uid="{00000000-0002-0000-0100-000002000000}">
      <formula1>"Primary,Secondary,Mixed"</formula1>
    </dataValidation>
  </dataValidations>
  <hyperlinks>
    <hyperlink ref="C18" r:id="rId1" xr:uid="{723FDD36-79FB-408A-AE83-C449E4D2D32E}"/>
    <hyperlink ref="C20" r:id="rId2" xr:uid="{DF13B025-5564-4A58-8284-A0627C0CDAB7}"/>
    <hyperlink ref="C22" r:id="rId3" xr:uid="{0FE8E083-F7E3-4F9C-A0E2-AE67A0BE6107}"/>
  </hyperlinks>
  <pageMargins left="0.7" right="0.7" top="0.75" bottom="0.75" header="0.3" footer="0.3"/>
  <pageSetup paperSize="9" orientation="portrait" r:id="rId4"/>
  <headerFooter>
    <oddFooter>&amp;C&amp;1#&amp;"Calibri"&amp;10&amp;KFF0000OFFICIAL - SENSITIVE</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B7:I42"/>
  <sheetViews>
    <sheetView showGridLines="0" tabSelected="1" zoomScaleNormal="100" workbookViewId="0">
      <selection activeCell="K6" sqref="K6"/>
    </sheetView>
  </sheetViews>
  <sheetFormatPr defaultColWidth="8.88671875" defaultRowHeight="15" x14ac:dyDescent="0.2"/>
  <cols>
    <col min="1" max="1" width="3.88671875" customWidth="1"/>
    <col min="2" max="2" width="4.6640625" customWidth="1"/>
    <col min="3" max="3" width="42.21875" customWidth="1"/>
    <col min="4" max="4" width="52.5546875" customWidth="1"/>
    <col min="5" max="5" width="12.88671875" customWidth="1"/>
    <col min="6" max="6" width="7.109375" customWidth="1"/>
    <col min="7" max="7" width="5.109375" hidden="1" customWidth="1"/>
    <col min="8" max="8" width="5" hidden="1" customWidth="1"/>
    <col min="9" max="9" width="0" hidden="1" customWidth="1"/>
  </cols>
  <sheetData>
    <row r="7" spans="2:9" ht="75.75" customHeight="1" x14ac:dyDescent="0.2">
      <c r="C7" s="399" t="s">
        <v>117</v>
      </c>
      <c r="D7" s="400"/>
      <c r="E7" s="400"/>
      <c r="F7" s="12"/>
      <c r="G7" s="12"/>
      <c r="H7" s="12"/>
      <c r="I7" s="35"/>
    </row>
    <row r="8" spans="2:9" ht="7.5" customHeight="1" x14ac:dyDescent="0.2">
      <c r="C8" s="11"/>
      <c r="D8" s="11"/>
      <c r="E8" s="11"/>
      <c r="F8" s="11"/>
      <c r="G8" s="11"/>
      <c r="H8" s="11"/>
    </row>
    <row r="9" spans="2:9" x14ac:dyDescent="0.2">
      <c r="C9" s="1" t="s">
        <v>28</v>
      </c>
      <c r="D9" s="1" t="s">
        <v>33</v>
      </c>
      <c r="E9" s="1"/>
      <c r="F9" s="407" t="str">
        <f>IF(H28=16,"Proceed to step 2","Complete all actions")</f>
        <v>Proceed to step 2</v>
      </c>
    </row>
    <row r="10" spans="2:9" ht="15" customHeight="1" x14ac:dyDescent="0.2">
      <c r="B10" s="405" t="s">
        <v>34</v>
      </c>
      <c r="C10" s="1" t="s">
        <v>18</v>
      </c>
      <c r="D10" s="33" t="str">
        <f>'1. Safer Recruitment'!H1</f>
        <v>Section complete</v>
      </c>
      <c r="E10" s="411" t="s">
        <v>110</v>
      </c>
      <c r="F10" s="407"/>
      <c r="G10">
        <f>COUNTIF(D10,"Section complete")</f>
        <v>1</v>
      </c>
      <c r="I10">
        <f>'1. Safer Recruitment'!F1</f>
        <v>0</v>
      </c>
    </row>
    <row r="11" spans="2:9" ht="15" customHeight="1" x14ac:dyDescent="0.2">
      <c r="B11" s="405"/>
      <c r="C11" s="1" t="s">
        <v>258</v>
      </c>
      <c r="D11" s="33" t="str">
        <f>'2. Culture of Safeguarding'!H1</f>
        <v>Section complete</v>
      </c>
      <c r="E11" s="411"/>
      <c r="F11" s="407"/>
      <c r="G11">
        <f t="shared" ref="G11:G20" si="0">COUNTIF(D11,"Section complete")</f>
        <v>1</v>
      </c>
      <c r="I11">
        <f>'2. Culture of Safeguarding'!F1</f>
        <v>0</v>
      </c>
    </row>
    <row r="12" spans="2:9" x14ac:dyDescent="0.2">
      <c r="B12" s="405"/>
      <c r="C12" s="1" t="s">
        <v>259</v>
      </c>
      <c r="D12" s="33" t="str">
        <f>'3. Management of Safeguarding'!H1</f>
        <v>Section complete</v>
      </c>
      <c r="E12" s="411"/>
      <c r="F12" s="407"/>
      <c r="G12">
        <f t="shared" si="0"/>
        <v>1</v>
      </c>
      <c r="I12">
        <f>'3. Management of Safeguarding'!F1</f>
        <v>0</v>
      </c>
    </row>
    <row r="13" spans="2:9" ht="15" customHeight="1" x14ac:dyDescent="0.2">
      <c r="B13" s="405"/>
      <c r="C13" s="1" t="s">
        <v>260</v>
      </c>
      <c r="D13" s="33" t="str">
        <f>'4. Safeguarding Children'!H1</f>
        <v>Section complete</v>
      </c>
      <c r="E13" s="411"/>
      <c r="F13" s="407"/>
      <c r="G13">
        <f t="shared" si="0"/>
        <v>1</v>
      </c>
      <c r="I13">
        <f>'4. Safeguarding Children'!F1</f>
        <v>0</v>
      </c>
    </row>
    <row r="14" spans="2:9" ht="15" customHeight="1" x14ac:dyDescent="0.2">
      <c r="B14" s="405"/>
      <c r="C14" s="1" t="s">
        <v>261</v>
      </c>
      <c r="D14" s="33" t="str">
        <f>'5. Inclusion'!H1</f>
        <v>Section complete</v>
      </c>
      <c r="E14" s="411"/>
      <c r="F14" s="407"/>
      <c r="G14">
        <f t="shared" si="0"/>
        <v>1</v>
      </c>
      <c r="I14">
        <f>'5. Inclusion'!F1</f>
        <v>0</v>
      </c>
    </row>
    <row r="15" spans="2:9" ht="15" customHeight="1" x14ac:dyDescent="0.2">
      <c r="B15" s="405"/>
      <c r="C15" s="1" t="s">
        <v>262</v>
      </c>
      <c r="D15" s="33" t="str">
        <f>'6. Curriculum'!H1</f>
        <v>Section complete</v>
      </c>
      <c r="E15" s="411"/>
      <c r="F15" s="407"/>
      <c r="G15">
        <f t="shared" si="0"/>
        <v>1</v>
      </c>
      <c r="I15">
        <f>'6. Curriculum'!F1</f>
        <v>0</v>
      </c>
    </row>
    <row r="16" spans="2:9" ht="15" customHeight="1" x14ac:dyDescent="0.2">
      <c r="B16" s="405"/>
      <c r="C16" s="1" t="s">
        <v>263</v>
      </c>
      <c r="D16" s="33" t="str">
        <f>'7. Early Years'!H1</f>
        <v>Section complete</v>
      </c>
      <c r="E16" s="411"/>
      <c r="F16" s="407"/>
      <c r="G16">
        <f t="shared" si="0"/>
        <v>1</v>
      </c>
      <c r="I16">
        <f>'7. Early Years'!F1</f>
        <v>0</v>
      </c>
    </row>
    <row r="17" spans="2:9" ht="15" customHeight="1" x14ac:dyDescent="0.2">
      <c r="B17" s="405"/>
      <c r="C17" s="1" t="s">
        <v>264</v>
      </c>
      <c r="D17" s="33" t="str">
        <f>'8. Educational Visits'!H1</f>
        <v>Section complete</v>
      </c>
      <c r="E17" s="411"/>
      <c r="F17" s="407"/>
      <c r="G17">
        <f t="shared" si="0"/>
        <v>1</v>
      </c>
      <c r="I17">
        <f>'8. Educational Visits'!F1</f>
        <v>0</v>
      </c>
    </row>
    <row r="18" spans="2:9" ht="15" customHeight="1" x14ac:dyDescent="0.2">
      <c r="B18" s="405"/>
      <c r="C18" s="1" t="s">
        <v>265</v>
      </c>
      <c r="D18" s="33" t="s">
        <v>762</v>
      </c>
      <c r="E18" s="411"/>
      <c r="F18" s="407"/>
      <c r="G18">
        <f t="shared" si="0"/>
        <v>1</v>
      </c>
      <c r="I18">
        <f>'9. Premises Security'!F1</f>
        <v>0</v>
      </c>
    </row>
    <row r="19" spans="2:9" ht="15" customHeight="1" x14ac:dyDescent="0.2">
      <c r="B19" s="405"/>
      <c r="C19" s="1" t="s">
        <v>266</v>
      </c>
      <c r="D19" s="33" t="str">
        <f>'10. Premises Health and Safety'!H1</f>
        <v>Section complete</v>
      </c>
      <c r="E19" s="411"/>
      <c r="F19" s="407"/>
      <c r="G19">
        <f>COUNTIF(D19,"Section complete")</f>
        <v>1</v>
      </c>
      <c r="I19">
        <f>'10. Premises Health and Safety'!F1</f>
        <v>0</v>
      </c>
    </row>
    <row r="20" spans="2:9" ht="15" customHeight="1" x14ac:dyDescent="0.2">
      <c r="B20" s="405"/>
      <c r="C20" s="1" t="s">
        <v>267</v>
      </c>
      <c r="D20" s="33" t="str">
        <f>'11. Policy List '!I1</f>
        <v>Section complete</v>
      </c>
      <c r="E20" s="411"/>
      <c r="F20" s="407"/>
      <c r="G20">
        <f t="shared" si="0"/>
        <v>1</v>
      </c>
      <c r="I20">
        <f>'11. Policy List '!G1</f>
        <v>1</v>
      </c>
    </row>
    <row r="21" spans="2:9" ht="51" x14ac:dyDescent="0.2">
      <c r="B21" s="405"/>
      <c r="C21" s="1" t="s">
        <v>29</v>
      </c>
      <c r="D21" s="3" t="str">
        <f>IF(G21=11,"Yes","No")</f>
        <v>Yes</v>
      </c>
      <c r="E21" s="46" t="s">
        <v>127</v>
      </c>
      <c r="F21" s="407"/>
      <c r="G21">
        <f>SUM(G10:G20)</f>
        <v>11</v>
      </c>
      <c r="I21">
        <f>SUM(I10:I20)</f>
        <v>1</v>
      </c>
    </row>
    <row r="22" spans="2:9" ht="36" x14ac:dyDescent="0.2">
      <c r="B22" s="405"/>
      <c r="C22" s="1" t="s">
        <v>611</v>
      </c>
      <c r="D22" s="36">
        <f>I21</f>
        <v>1</v>
      </c>
      <c r="E22" s="47" t="s">
        <v>126</v>
      </c>
      <c r="F22" s="407"/>
    </row>
    <row r="23" spans="2:9" ht="15.75" x14ac:dyDescent="0.2">
      <c r="B23" s="405"/>
      <c r="C23" s="1" t="s">
        <v>106</v>
      </c>
      <c r="D23" s="25" t="s">
        <v>634</v>
      </c>
      <c r="E23" s="408" t="s">
        <v>109</v>
      </c>
      <c r="F23" s="407"/>
      <c r="G23">
        <f>COUNTIF(D23,"&lt;&gt;"&amp;"")</f>
        <v>1</v>
      </c>
    </row>
    <row r="24" spans="2:9" ht="15.75" x14ac:dyDescent="0.2">
      <c r="B24" s="405"/>
      <c r="C24" s="1" t="s">
        <v>14</v>
      </c>
      <c r="D24" s="25" t="s">
        <v>763</v>
      </c>
      <c r="E24" s="409"/>
      <c r="F24" s="407"/>
      <c r="G24">
        <f>COUNTIF(D24,"&lt;&gt;"&amp;"")</f>
        <v>1</v>
      </c>
    </row>
    <row r="25" spans="2:9" ht="15.75" x14ac:dyDescent="0.2">
      <c r="B25" s="405"/>
      <c r="C25" s="1" t="s">
        <v>15</v>
      </c>
      <c r="D25" s="281" t="s">
        <v>635</v>
      </c>
      <c r="E25" s="409"/>
      <c r="F25" s="407"/>
      <c r="G25">
        <f>COUNTIF(D25,"&lt;&gt;"&amp;"")</f>
        <v>1</v>
      </c>
    </row>
    <row r="26" spans="2:9" ht="15.75" x14ac:dyDescent="0.2">
      <c r="B26" s="405"/>
      <c r="C26" s="1" t="s">
        <v>16</v>
      </c>
      <c r="D26" s="25" t="s">
        <v>764</v>
      </c>
      <c r="E26" s="409"/>
      <c r="F26" s="407"/>
      <c r="G26">
        <f>COUNTIF(D26,"&lt;&gt;"&amp;"")</f>
        <v>1</v>
      </c>
    </row>
    <row r="27" spans="2:9" ht="15.75" x14ac:dyDescent="0.2">
      <c r="B27" s="405"/>
      <c r="C27" s="1" t="s">
        <v>17</v>
      </c>
      <c r="D27" s="24" t="s">
        <v>765</v>
      </c>
      <c r="E27" s="410"/>
      <c r="F27" s="407"/>
      <c r="G27">
        <f>COUNTIF(D27,"&lt;&gt;"&amp;"")</f>
        <v>1</v>
      </c>
    </row>
    <row r="28" spans="2:9" ht="15.75" x14ac:dyDescent="0.2">
      <c r="B28" s="37"/>
      <c r="C28" s="4"/>
      <c r="D28" s="38"/>
      <c r="E28" s="38"/>
      <c r="G28">
        <f>SUM(G23:G27)</f>
        <v>5</v>
      </c>
      <c r="H28">
        <f>G21+G28</f>
        <v>16</v>
      </c>
    </row>
    <row r="29" spans="2:9" ht="25.5" x14ac:dyDescent="0.2">
      <c r="B29" s="404" t="s">
        <v>35</v>
      </c>
      <c r="C29" s="1" t="s">
        <v>37</v>
      </c>
      <c r="D29" s="45" t="s">
        <v>436</v>
      </c>
      <c r="E29" s="408" t="s">
        <v>109</v>
      </c>
      <c r="F29" s="403" t="str">
        <f>IF(G33=4,"Proceed to Step 3","Complete all actions")</f>
        <v>Proceed to Step 3</v>
      </c>
      <c r="G29">
        <f>COUNTIF(D29,"Yes")</f>
        <v>1</v>
      </c>
    </row>
    <row r="30" spans="2:9" ht="25.5" x14ac:dyDescent="0.2">
      <c r="B30" s="404"/>
      <c r="C30" s="1" t="s">
        <v>38</v>
      </c>
      <c r="D30" s="26" t="s">
        <v>765</v>
      </c>
      <c r="E30" s="409"/>
      <c r="F30" s="403"/>
      <c r="G30">
        <f>COUNTIF(D30,"&lt;&gt;"&amp;"")</f>
        <v>1</v>
      </c>
    </row>
    <row r="31" spans="2:9" ht="25.5" x14ac:dyDescent="0.2">
      <c r="B31" s="404"/>
      <c r="C31" s="1" t="s">
        <v>104</v>
      </c>
      <c r="D31" s="45" t="s">
        <v>436</v>
      </c>
      <c r="E31" s="409"/>
      <c r="F31" s="403"/>
      <c r="G31">
        <f>COUNTIF(D31,"Yes")</f>
        <v>1</v>
      </c>
    </row>
    <row r="32" spans="2:9" ht="15.75" x14ac:dyDescent="0.2">
      <c r="B32" s="404"/>
      <c r="C32" s="1" t="s">
        <v>30</v>
      </c>
      <c r="D32" s="26" t="s">
        <v>765</v>
      </c>
      <c r="E32" s="409"/>
      <c r="F32" s="403"/>
      <c r="G32">
        <f>COUNTIF(D32,"&lt;&gt;"&amp;"")</f>
        <v>1</v>
      </c>
    </row>
    <row r="33" spans="2:7" ht="15.75" x14ac:dyDescent="0.2">
      <c r="B33" s="39"/>
      <c r="C33" s="4"/>
      <c r="D33" s="40"/>
      <c r="E33" s="40"/>
      <c r="G33">
        <f>SUM(G29:G32)</f>
        <v>4</v>
      </c>
    </row>
    <row r="34" spans="2:7" ht="15.75" x14ac:dyDescent="0.2">
      <c r="B34" s="406" t="s">
        <v>39</v>
      </c>
      <c r="C34" s="1" t="s">
        <v>99</v>
      </c>
      <c r="D34" s="45" t="s">
        <v>436</v>
      </c>
      <c r="E34" s="408" t="s">
        <v>109</v>
      </c>
      <c r="F34" s="403" t="str">
        <f>IF(G38=4,"Proceed to step 4","Complete all actions")</f>
        <v>Proceed to step 4</v>
      </c>
      <c r="G34">
        <f>COUNTIF(D34,"Yes")</f>
        <v>1</v>
      </c>
    </row>
    <row r="35" spans="2:7" ht="15.75" x14ac:dyDescent="0.2">
      <c r="B35" s="406"/>
      <c r="C35" s="1" t="s">
        <v>32</v>
      </c>
      <c r="D35" s="26" t="s">
        <v>767</v>
      </c>
      <c r="E35" s="409"/>
      <c r="F35" s="403"/>
      <c r="G35">
        <f>COUNTIF(D35,"&lt;&gt;"&amp;"")</f>
        <v>1</v>
      </c>
    </row>
    <row r="36" spans="2:7" ht="15.75" x14ac:dyDescent="0.2">
      <c r="B36" s="406"/>
      <c r="C36" s="1" t="s">
        <v>40</v>
      </c>
      <c r="D36" s="45" t="s">
        <v>436</v>
      </c>
      <c r="E36" s="409"/>
      <c r="F36" s="403"/>
      <c r="G36">
        <f>COUNTIF(D36,"Yes")</f>
        <v>1</v>
      </c>
    </row>
    <row r="37" spans="2:7" ht="15.75" x14ac:dyDescent="0.2">
      <c r="B37" s="406"/>
      <c r="C37" s="1" t="s">
        <v>31</v>
      </c>
      <c r="D37" s="26" t="s">
        <v>766</v>
      </c>
      <c r="E37" s="409"/>
      <c r="F37" s="403"/>
      <c r="G37">
        <f>COUNTIF(D37,"&lt;&gt;"&amp;"")</f>
        <v>1</v>
      </c>
    </row>
    <row r="38" spans="2:7" ht="15.75" x14ac:dyDescent="0.25">
      <c r="B38" s="41"/>
      <c r="D38" s="42"/>
      <c r="E38" s="42"/>
      <c r="G38">
        <f>SUM(G34:G37)</f>
        <v>4</v>
      </c>
    </row>
    <row r="39" spans="2:7" ht="42" customHeight="1" x14ac:dyDescent="0.2">
      <c r="B39" s="402" t="s">
        <v>36</v>
      </c>
      <c r="C39" s="1" t="s">
        <v>100</v>
      </c>
      <c r="D39" s="45" t="s">
        <v>436</v>
      </c>
      <c r="E39" s="408" t="s">
        <v>109</v>
      </c>
      <c r="F39" s="403" t="str">
        <f>IF(G41=2,"Audit completed","Complete all actions")</f>
        <v>Audit completed</v>
      </c>
      <c r="G39">
        <f>COUNTIF(D39,"Yes")</f>
        <v>1</v>
      </c>
    </row>
    <row r="40" spans="2:7" ht="27.75" customHeight="1" x14ac:dyDescent="0.2">
      <c r="B40" s="402"/>
      <c r="C40" s="1" t="s">
        <v>101</v>
      </c>
      <c r="D40" s="26" t="s">
        <v>768</v>
      </c>
      <c r="E40" s="409"/>
      <c r="F40" s="403"/>
      <c r="G40">
        <f>COUNTIF(D40,"&lt;&gt;"&amp;"")</f>
        <v>1</v>
      </c>
    </row>
    <row r="41" spans="2:7" x14ac:dyDescent="0.2">
      <c r="D41" s="43"/>
      <c r="E41" s="43"/>
      <c r="G41">
        <f>SUM(G39:G40)</f>
        <v>2</v>
      </c>
    </row>
    <row r="42" spans="2:7" ht="42.75" x14ac:dyDescent="0.2">
      <c r="B42" s="44" t="s">
        <v>105</v>
      </c>
      <c r="C42" s="1" t="s">
        <v>118</v>
      </c>
      <c r="D42" s="401" t="str">
        <f>IF(F39="Audit completed","Audit ready for submission to NYSCP","Audit not ready to submit to NYSCP")</f>
        <v>Audit ready for submission to NYSCP</v>
      </c>
      <c r="E42" s="401"/>
      <c r="F42" s="401"/>
    </row>
  </sheetData>
  <sheetProtection formatCells="0" formatRows="0" insertHyperlinks="0"/>
  <mergeCells count="15">
    <mergeCell ref="C7:E7"/>
    <mergeCell ref="D42:F42"/>
    <mergeCell ref="B39:B40"/>
    <mergeCell ref="F39:F40"/>
    <mergeCell ref="B29:B32"/>
    <mergeCell ref="F29:F32"/>
    <mergeCell ref="B10:B27"/>
    <mergeCell ref="B34:B37"/>
    <mergeCell ref="F9:F27"/>
    <mergeCell ref="F34:F37"/>
    <mergeCell ref="E23:E27"/>
    <mergeCell ref="E29:E32"/>
    <mergeCell ref="E34:E37"/>
    <mergeCell ref="E39:E40"/>
    <mergeCell ref="E10:E20"/>
  </mergeCells>
  <conditionalFormatting sqref="D21">
    <cfRule type="containsText" dxfId="144" priority="60" operator="containsText" text="Yes">
      <formula>NOT(ISERROR(SEARCH("Yes",D21)))</formula>
    </cfRule>
    <cfRule type="containsText" dxfId="143" priority="61" operator="containsText" text="No">
      <formula>NOT(ISERROR(SEARCH("No",D21)))</formula>
    </cfRule>
  </conditionalFormatting>
  <conditionalFormatting sqref="D22">
    <cfRule type="cellIs" dxfId="142" priority="62" operator="greaterThan">
      <formula>0</formula>
    </cfRule>
  </conditionalFormatting>
  <conditionalFormatting sqref="D23:D24">
    <cfRule type="containsBlanks" dxfId="141" priority="79">
      <formula>LEN(TRIM(D23))=0</formula>
    </cfRule>
    <cfRule type="notContainsBlanks" dxfId="140" priority="79">
      <formula>LEN(TRIM(D23))&gt;0</formula>
    </cfRule>
  </conditionalFormatting>
  <conditionalFormatting sqref="D25">
    <cfRule type="cellIs" dxfId="139" priority="24" operator="lessThan">
      <formula>44896</formula>
    </cfRule>
    <cfRule type="cellIs" dxfId="138" priority="25" operator="greaterThan">
      <formula>44896</formula>
    </cfRule>
  </conditionalFormatting>
  <conditionalFormatting sqref="D26">
    <cfRule type="containsBlanks" dxfId="137" priority="81">
      <formula>LEN(TRIM(D26))=0</formula>
    </cfRule>
    <cfRule type="notContainsBlanks" dxfId="136" priority="81">
      <formula>LEN(TRIM(D26))&gt;0</formula>
    </cfRule>
  </conditionalFormatting>
  <conditionalFormatting sqref="D27">
    <cfRule type="cellIs" dxfId="135" priority="26" operator="lessThan">
      <formula>44896</formula>
    </cfRule>
    <cfRule type="cellIs" dxfId="134" priority="27" operator="greaterThan">
      <formula>44896</formula>
    </cfRule>
  </conditionalFormatting>
  <conditionalFormatting sqref="D29">
    <cfRule type="containsText" dxfId="133" priority="59" operator="containsText" text="No">
      <formula>NOT(ISERROR(SEARCH("No",D29)))</formula>
    </cfRule>
    <cfRule type="containsText" dxfId="132" priority="58" operator="containsText" text="Yes">
      <formula>NOT(ISERROR(SEARCH("Yes",D29)))</formula>
    </cfRule>
  </conditionalFormatting>
  <conditionalFormatting sqref="D30">
    <cfRule type="containsBlanks" dxfId="131" priority="49">
      <formula>LEN(TRIM(D30))=0</formula>
    </cfRule>
    <cfRule type="cellIs" dxfId="130" priority="48" operator="greaterThan">
      <formula>44896</formula>
    </cfRule>
  </conditionalFormatting>
  <conditionalFormatting sqref="D31">
    <cfRule type="containsText" dxfId="129" priority="51" operator="containsText" text="No">
      <formula>NOT(ISERROR(SEARCH("No",D31)))</formula>
    </cfRule>
    <cfRule type="containsText" dxfId="128" priority="50" operator="containsText" text="Yes">
      <formula>NOT(ISERROR(SEARCH("Yes",D31)))</formula>
    </cfRule>
  </conditionalFormatting>
  <conditionalFormatting sqref="D32">
    <cfRule type="containsBlanks" dxfId="127" priority="47">
      <formula>LEN(TRIM(D32))=0</formula>
    </cfRule>
    <cfRule type="cellIs" dxfId="126" priority="46" operator="greaterThan">
      <formula>44896</formula>
    </cfRule>
  </conditionalFormatting>
  <conditionalFormatting sqref="D34">
    <cfRule type="containsText" dxfId="125" priority="13" operator="containsText" text="Yes">
      <formula>NOT(ISERROR(SEARCH("Yes",D34)))</formula>
    </cfRule>
    <cfRule type="containsText" dxfId="124" priority="14" operator="containsText" text="No">
      <formula>NOT(ISERROR(SEARCH("No",D34)))</formula>
    </cfRule>
  </conditionalFormatting>
  <conditionalFormatting sqref="D35">
    <cfRule type="cellIs" dxfId="123" priority="9" operator="greaterThan">
      <formula>44896</formula>
    </cfRule>
    <cfRule type="containsBlanks" dxfId="122" priority="10">
      <formula>LEN(TRIM(D35))=0</formula>
    </cfRule>
  </conditionalFormatting>
  <conditionalFormatting sqref="D36">
    <cfRule type="containsText" dxfId="121" priority="11" operator="containsText" text="Yes">
      <formula>NOT(ISERROR(SEARCH("Yes",D36)))</formula>
    </cfRule>
    <cfRule type="containsText" dxfId="120" priority="12" operator="containsText" text="No">
      <formula>NOT(ISERROR(SEARCH("No",D36)))</formula>
    </cfRule>
  </conditionalFormatting>
  <conditionalFormatting sqref="D37">
    <cfRule type="cellIs" dxfId="119" priority="7" operator="greaterThan">
      <formula>44896</formula>
    </cfRule>
    <cfRule type="containsBlanks" dxfId="118" priority="8">
      <formula>LEN(TRIM(D37))=0</formula>
    </cfRule>
  </conditionalFormatting>
  <conditionalFormatting sqref="D39">
    <cfRule type="containsText" dxfId="117" priority="6" operator="containsText" text="No">
      <formula>NOT(ISERROR(SEARCH("No",D39)))</formula>
    </cfRule>
    <cfRule type="containsText" dxfId="116" priority="5" operator="containsText" text="Yes">
      <formula>NOT(ISERROR(SEARCH("Yes",D39)))</formula>
    </cfRule>
  </conditionalFormatting>
  <conditionalFormatting sqref="D40">
    <cfRule type="containsBlanks" dxfId="115" priority="4">
      <formula>LEN(TRIM(D40))=0</formula>
    </cfRule>
    <cfRule type="cellIs" dxfId="114" priority="3" operator="greaterThan">
      <formula>44896</formula>
    </cfRule>
  </conditionalFormatting>
  <conditionalFormatting sqref="D10:E10 D11:D20">
    <cfRule type="containsText" dxfId="113" priority="67" operator="containsText" text="Section not complete">
      <formula>NOT(ISERROR(SEARCH("Section not complete",D10)))</formula>
    </cfRule>
    <cfRule type="containsText" dxfId="112" priority="68" operator="containsText" text="Section complete">
      <formula>NOT(ISERROR(SEARCH("Section complete",D10)))</formula>
    </cfRule>
  </conditionalFormatting>
  <conditionalFormatting sqref="D42:F42">
    <cfRule type="containsText" dxfId="111" priority="36" operator="containsText" text="Audit ready for submission to NYSCP">
      <formula>NOT(ISERROR(SEARCH("Audit ready for submission to NYSCP",D42)))</formula>
    </cfRule>
    <cfRule type="containsText" dxfId="110" priority="37" operator="containsText" text="Audit not ready to submit to NYSCP">
      <formula>NOT(ISERROR(SEARCH("Audit not ready to submit to NYSCP",D42)))</formula>
    </cfRule>
  </conditionalFormatting>
  <conditionalFormatting sqref="F9:F27">
    <cfRule type="containsText" dxfId="109" priority="75" operator="containsText" text="Proceed to step 2">
      <formula>NOT(ISERROR(SEARCH("Proceed to step 2",F9)))</formula>
    </cfRule>
    <cfRule type="containsText" dxfId="108" priority="76" operator="containsText" text="Complete all actions">
      <formula>NOT(ISERROR(SEARCH("Complete all actions",F9)))</formula>
    </cfRule>
  </conditionalFormatting>
  <conditionalFormatting sqref="F29:F32">
    <cfRule type="containsText" dxfId="107" priority="1" operator="containsText" text="Proceed to Step 3">
      <formula>NOT(ISERROR(SEARCH("Proceed to Step 3",F29)))</formula>
    </cfRule>
    <cfRule type="containsText" dxfId="106" priority="2" operator="containsText" text="Complete all actions">
      <formula>NOT(ISERROR(SEARCH("Complete all actions",F29)))</formula>
    </cfRule>
  </conditionalFormatting>
  <conditionalFormatting sqref="F34:F37">
    <cfRule type="containsText" dxfId="105" priority="71" operator="containsText" text="Proceed to Step 4">
      <formula>NOT(ISERROR(SEARCH("Proceed to Step 4",F34)))</formula>
    </cfRule>
    <cfRule type="containsText" dxfId="104" priority="72" operator="containsText" text="Complete all actions">
      <formula>NOT(ISERROR(SEARCH("Complete all actions",F34)))</formula>
    </cfRule>
  </conditionalFormatting>
  <conditionalFormatting sqref="F39:F40">
    <cfRule type="containsText" dxfId="103" priority="63" operator="containsText" text="Complete all actions">
      <formula>NOT(ISERROR(SEARCH("Complete all actions",F39)))</formula>
    </cfRule>
    <cfRule type="containsText" dxfId="102" priority="64" operator="containsText" text="Audit completed">
      <formula>NOT(ISERROR(SEARCH("Audit completed",F39)))</formula>
    </cfRule>
  </conditionalFormatting>
  <dataValidations count="6">
    <dataValidation type="list" allowBlank="1" showInputMessage="1" showErrorMessage="1" sqref="D21 D34 D31 D29 D36 D39" xr:uid="{00000000-0002-0000-0200-000000000000}">
      <formula1>"Yes,No"</formula1>
    </dataValidation>
    <dataValidation type="list" allowBlank="1" showInputMessage="1" showErrorMessage="1" sqref="F9:F27" xr:uid="{00000000-0002-0000-0200-000001000000}">
      <formula1>"Complete all actions,Proceed to step 2"</formula1>
    </dataValidation>
    <dataValidation type="list" allowBlank="1" showInputMessage="1" showErrorMessage="1" sqref="F34:F37" xr:uid="{00000000-0002-0000-0200-000002000000}">
      <formula1>"Complete all actions,Proceed to Step 4"</formula1>
    </dataValidation>
    <dataValidation type="list" allowBlank="1" showInputMessage="1" showErrorMessage="1" sqref="F39:F40" xr:uid="{00000000-0002-0000-0200-000003000000}">
      <formula1>"Complete all actions,Audit completed"</formula1>
    </dataValidation>
    <dataValidation type="list" allowBlank="1" showInputMessage="1" showErrorMessage="1" sqref="D42:F42" xr:uid="{00000000-0002-0000-0200-000004000000}">
      <formula1>"Audit ready for submission to NYSCP,Audit not ready to submit to NYSCP"</formula1>
    </dataValidation>
    <dataValidation type="list" allowBlank="1" showInputMessage="1" showErrorMessage="1" sqref="F29:F32" xr:uid="{906B534C-CC34-4E07-9218-569087160364}">
      <formula1>"Complete all actions,Proceed to Step 3"</formula1>
    </dataValidation>
  </dataValidations>
  <hyperlinks>
    <hyperlink ref="D25" r:id="rId1" xr:uid="{300FB734-EE96-415F-A8D0-6173BA60B3F8}"/>
  </hyperlinks>
  <pageMargins left="0.7" right="0.7" top="0.75" bottom="0.75" header="0.3" footer="0.3"/>
  <pageSetup paperSize="9" orientation="portrait" r:id="rId2"/>
  <headerFooter>
    <oddFooter>&amp;C&amp;1#&amp;"Calibri"&amp;10&amp;KFF0000OFFICIAL - SENSITIVE</oddFooter>
  </headerFooter>
  <ignoredErrors>
    <ignoredError sqref="G30:G31 G35:G36" formula="1"/>
    <ignoredError sqref="D21" unlocked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22"/>
  <sheetViews>
    <sheetView zoomScaleNormal="100" workbookViewId="0">
      <pane ySplit="3" topLeftCell="A4" activePane="bottomLeft" state="frozen"/>
      <selection pane="bottomLeft" activeCell="E21" sqref="E21:E22"/>
    </sheetView>
  </sheetViews>
  <sheetFormatPr defaultRowHeight="26.25" x14ac:dyDescent="0.2"/>
  <cols>
    <col min="1" max="1" width="6.109375" style="7" customWidth="1"/>
    <col min="2" max="2" width="30.77734375" style="50" customWidth="1"/>
    <col min="3" max="3" width="30.77734375" style="162" customWidth="1"/>
    <col min="4" max="4" width="8.88671875" style="110" customWidth="1"/>
    <col min="5" max="5" width="38.88671875" style="109" bestFit="1" customWidth="1"/>
    <col min="6" max="6" width="26.5546875" style="109" customWidth="1"/>
    <col min="7" max="7" width="26.6640625" style="109" customWidth="1"/>
    <col min="8" max="8" width="25.109375" style="109" bestFit="1" customWidth="1"/>
    <col min="9" max="9" width="6" hidden="1" customWidth="1"/>
    <col min="10" max="10" width="8.88671875" hidden="1" customWidth="1"/>
  </cols>
  <sheetData>
    <row r="1" spans="1:10" s="28" customFormat="1" ht="39.950000000000003" customHeight="1" x14ac:dyDescent="0.3">
      <c r="A1" s="113"/>
      <c r="B1" s="124" t="s">
        <v>111</v>
      </c>
      <c r="C1" s="125">
        <f>SUM(6-I1)</f>
        <v>0</v>
      </c>
      <c r="D1" s="110"/>
      <c r="E1" s="126" t="s">
        <v>103</v>
      </c>
      <c r="F1" s="126">
        <f>COUNTIF(F4:F22,"&lt;&gt;"&amp;"")</f>
        <v>0</v>
      </c>
      <c r="G1" s="126" t="s">
        <v>26</v>
      </c>
      <c r="H1" s="126" t="str">
        <f>IF(I1=6,"Section complete","Section not complete")</f>
        <v>Section complete</v>
      </c>
      <c r="I1" s="31">
        <f>SUM(I4:I22)</f>
        <v>6</v>
      </c>
      <c r="J1" s="31">
        <f>I1</f>
        <v>6</v>
      </c>
    </row>
    <row r="2" spans="1:10" ht="42.6" customHeight="1" x14ac:dyDescent="0.2">
      <c r="A2" s="430" t="s">
        <v>18</v>
      </c>
      <c r="B2" s="430"/>
      <c r="C2" s="430"/>
      <c r="D2" s="430"/>
      <c r="E2" s="430"/>
      <c r="F2" s="430"/>
      <c r="G2" s="430"/>
      <c r="H2" s="430"/>
      <c r="J2" s="9"/>
    </row>
    <row r="3" spans="1:10" s="6" customFormat="1" ht="15.75" x14ac:dyDescent="0.25">
      <c r="A3" s="114"/>
      <c r="B3" s="73" t="s">
        <v>19</v>
      </c>
      <c r="C3" s="69" t="s">
        <v>20</v>
      </c>
      <c r="D3" s="108" t="s">
        <v>21</v>
      </c>
      <c r="E3" s="108" t="s">
        <v>22</v>
      </c>
      <c r="F3" s="108" t="s">
        <v>23</v>
      </c>
      <c r="G3" s="108" t="s">
        <v>24</v>
      </c>
      <c r="H3" s="108" t="s">
        <v>25</v>
      </c>
    </row>
    <row r="4" spans="1:10" s="84" customFormat="1" ht="30" x14ac:dyDescent="0.25">
      <c r="A4" s="414" t="s">
        <v>79</v>
      </c>
      <c r="B4" s="424" t="s">
        <v>446</v>
      </c>
      <c r="C4" s="230" t="s">
        <v>132</v>
      </c>
      <c r="D4" s="421">
        <v>5</v>
      </c>
      <c r="E4" s="432" t="s">
        <v>638</v>
      </c>
      <c r="F4" s="435"/>
      <c r="G4" s="435"/>
      <c r="H4" s="435"/>
      <c r="I4" s="412">
        <f>COUNTIF(D4,"&lt;&gt;"&amp;"")</f>
        <v>1</v>
      </c>
    </row>
    <row r="5" spans="1:10" s="84" customFormat="1" ht="30" x14ac:dyDescent="0.25">
      <c r="A5" s="431"/>
      <c r="B5" s="424"/>
      <c r="C5" s="197" t="s">
        <v>27</v>
      </c>
      <c r="D5" s="422"/>
      <c r="E5" s="433"/>
      <c r="F5" s="433"/>
      <c r="G5" s="433"/>
      <c r="H5" s="433"/>
      <c r="I5" s="412"/>
    </row>
    <row r="6" spans="1:10" s="74" customFormat="1" ht="17.25" customHeight="1" x14ac:dyDescent="0.25">
      <c r="A6" s="415"/>
      <c r="B6" s="424"/>
      <c r="C6" s="197" t="s">
        <v>450</v>
      </c>
      <c r="D6" s="423"/>
      <c r="E6" s="434"/>
      <c r="F6" s="434"/>
      <c r="G6" s="434"/>
      <c r="H6" s="434"/>
      <c r="I6" s="412"/>
    </row>
    <row r="7" spans="1:10" s="74" customFormat="1" ht="75" x14ac:dyDescent="0.25">
      <c r="A7" s="265" t="s">
        <v>80</v>
      </c>
      <c r="B7" s="97" t="s">
        <v>447</v>
      </c>
      <c r="C7" s="229" t="s">
        <v>450</v>
      </c>
      <c r="D7" s="266">
        <v>5</v>
      </c>
      <c r="E7" s="372" t="s">
        <v>640</v>
      </c>
      <c r="F7" s="367"/>
      <c r="G7" s="367"/>
      <c r="H7" s="367"/>
      <c r="I7" s="75">
        <f>COUNTIF(D7,"&lt;&gt;"&amp;"")</f>
        <v>1</v>
      </c>
    </row>
    <row r="8" spans="1:10" s="74" customFormat="1" ht="45" customHeight="1" x14ac:dyDescent="0.25">
      <c r="A8" s="413" t="s">
        <v>81</v>
      </c>
      <c r="B8" s="420" t="s">
        <v>448</v>
      </c>
      <c r="C8" s="261" t="s">
        <v>133</v>
      </c>
      <c r="D8" s="421">
        <v>5</v>
      </c>
      <c r="E8" s="428" t="s">
        <v>639</v>
      </c>
      <c r="F8" s="429"/>
      <c r="G8" s="429"/>
      <c r="H8" s="429"/>
      <c r="I8" s="412">
        <f>COUNTIF(D8,"&lt;&gt;"&amp;"")</f>
        <v>1</v>
      </c>
    </row>
    <row r="9" spans="1:10" s="74" customFormat="1" ht="15" customHeight="1" x14ac:dyDescent="0.25">
      <c r="A9" s="413"/>
      <c r="B9" s="420"/>
      <c r="C9" s="262" t="s">
        <v>450</v>
      </c>
      <c r="D9" s="422"/>
      <c r="E9" s="429"/>
      <c r="F9" s="429"/>
      <c r="G9" s="429"/>
      <c r="H9" s="429"/>
      <c r="I9" s="412"/>
    </row>
    <row r="10" spans="1:10" s="74" customFormat="1" ht="318.60000000000002" customHeight="1" x14ac:dyDescent="0.25">
      <c r="A10" s="413"/>
      <c r="B10" s="420"/>
      <c r="C10" s="165" t="s">
        <v>134</v>
      </c>
      <c r="D10" s="422"/>
      <c r="E10" s="429"/>
      <c r="F10" s="429"/>
      <c r="G10" s="429"/>
      <c r="H10" s="429"/>
      <c r="I10" s="412"/>
    </row>
    <row r="11" spans="1:10" s="74" customFormat="1" ht="105" x14ac:dyDescent="0.25">
      <c r="A11" s="413"/>
      <c r="B11" s="420"/>
      <c r="C11" s="230" t="s">
        <v>135</v>
      </c>
      <c r="D11" s="422"/>
      <c r="E11" s="429"/>
      <c r="F11" s="429"/>
      <c r="G11" s="429"/>
      <c r="H11" s="429"/>
      <c r="I11" s="412"/>
    </row>
    <row r="12" spans="1:10" s="74" customFormat="1" ht="30" x14ac:dyDescent="0.25">
      <c r="A12" s="413"/>
      <c r="B12" s="420"/>
      <c r="C12" s="263" t="s">
        <v>136</v>
      </c>
      <c r="D12" s="422"/>
      <c r="E12" s="429"/>
      <c r="F12" s="429"/>
      <c r="G12" s="429"/>
      <c r="H12" s="429"/>
      <c r="I12" s="412"/>
    </row>
    <row r="13" spans="1:10" s="74" customFormat="1" ht="30" x14ac:dyDescent="0.25">
      <c r="A13" s="413"/>
      <c r="B13" s="420"/>
      <c r="C13" s="263" t="s">
        <v>137</v>
      </c>
      <c r="D13" s="422"/>
      <c r="E13" s="429"/>
      <c r="F13" s="429"/>
      <c r="G13" s="429"/>
      <c r="H13" s="429"/>
      <c r="I13" s="412"/>
    </row>
    <row r="14" spans="1:10" s="74" customFormat="1" ht="30" x14ac:dyDescent="0.25">
      <c r="A14" s="413"/>
      <c r="B14" s="420"/>
      <c r="C14" s="263" t="s">
        <v>138</v>
      </c>
      <c r="D14" s="422"/>
      <c r="E14" s="429"/>
      <c r="F14" s="429"/>
      <c r="G14" s="429"/>
      <c r="H14" s="429"/>
      <c r="I14" s="412"/>
    </row>
    <row r="15" spans="1:10" s="74" customFormat="1" ht="30" x14ac:dyDescent="0.25">
      <c r="A15" s="413"/>
      <c r="B15" s="420"/>
      <c r="C15" s="263" t="s">
        <v>139</v>
      </c>
      <c r="D15" s="422"/>
      <c r="E15" s="429"/>
      <c r="F15" s="429"/>
      <c r="G15" s="429"/>
      <c r="H15" s="429"/>
      <c r="I15" s="412"/>
    </row>
    <row r="16" spans="1:10" s="74" customFormat="1" ht="30" x14ac:dyDescent="0.25">
      <c r="A16" s="413"/>
      <c r="B16" s="420"/>
      <c r="C16" s="263" t="s">
        <v>140</v>
      </c>
      <c r="D16" s="423"/>
      <c r="E16" s="429"/>
      <c r="F16" s="429"/>
      <c r="G16" s="429"/>
      <c r="H16" s="429"/>
      <c r="I16" s="412"/>
    </row>
    <row r="17" spans="1:9" s="74" customFormat="1" ht="120" x14ac:dyDescent="0.25">
      <c r="A17" s="414" t="s">
        <v>82</v>
      </c>
      <c r="B17" s="424" t="s">
        <v>130</v>
      </c>
      <c r="C17" s="72" t="s">
        <v>141</v>
      </c>
      <c r="D17" s="425">
        <v>5</v>
      </c>
      <c r="E17" s="418" t="s">
        <v>641</v>
      </c>
      <c r="F17" s="416"/>
      <c r="G17" s="416"/>
      <c r="H17" s="416"/>
      <c r="I17" s="412">
        <f>COUNTIF(D17,"&lt;&gt;"&amp;"")</f>
        <v>1</v>
      </c>
    </row>
    <row r="18" spans="1:9" s="74" customFormat="1" ht="15" customHeight="1" x14ac:dyDescent="0.25">
      <c r="A18" s="415"/>
      <c r="B18" s="424"/>
      <c r="C18" s="262" t="s">
        <v>450</v>
      </c>
      <c r="D18" s="425"/>
      <c r="E18" s="417"/>
      <c r="F18" s="417"/>
      <c r="G18" s="417"/>
      <c r="H18" s="417"/>
      <c r="I18" s="412"/>
    </row>
    <row r="19" spans="1:9" s="74" customFormat="1" ht="23.25" customHeight="1" x14ac:dyDescent="0.25">
      <c r="A19" s="436" t="s">
        <v>83</v>
      </c>
      <c r="B19" s="426" t="s">
        <v>449</v>
      </c>
      <c r="C19" s="268" t="s">
        <v>450</v>
      </c>
      <c r="D19" s="427">
        <v>5</v>
      </c>
      <c r="E19" s="418" t="s">
        <v>642</v>
      </c>
      <c r="F19" s="416"/>
      <c r="G19" s="416"/>
      <c r="H19" s="416"/>
      <c r="I19" s="412">
        <f>COUNTIF(D19,"&lt;&gt;"&amp;"")</f>
        <v>1</v>
      </c>
    </row>
    <row r="20" spans="1:9" s="74" customFormat="1" ht="179.25" customHeight="1" x14ac:dyDescent="0.25">
      <c r="A20" s="437"/>
      <c r="B20" s="426"/>
      <c r="C20" s="116" t="s">
        <v>144</v>
      </c>
      <c r="D20" s="427"/>
      <c r="E20" s="419"/>
      <c r="F20" s="419"/>
      <c r="G20" s="419"/>
      <c r="H20" s="419"/>
      <c r="I20" s="412"/>
    </row>
    <row r="21" spans="1:9" s="74" customFormat="1" ht="300" x14ac:dyDescent="0.25">
      <c r="A21" s="414" t="s">
        <v>84</v>
      </c>
      <c r="B21" s="438" t="s">
        <v>131</v>
      </c>
      <c r="C21" s="270" t="s">
        <v>143</v>
      </c>
      <c r="D21" s="425">
        <v>5</v>
      </c>
      <c r="E21" s="418" t="s">
        <v>643</v>
      </c>
      <c r="F21" s="416"/>
      <c r="G21" s="416"/>
      <c r="H21" s="416"/>
      <c r="I21" s="412">
        <f>COUNTIF(D21,"&lt;&gt;"&amp;"")</f>
        <v>1</v>
      </c>
    </row>
    <row r="22" spans="1:9" s="74" customFormat="1" ht="15" customHeight="1" x14ac:dyDescent="0.25">
      <c r="A22" s="415"/>
      <c r="B22" s="439"/>
      <c r="C22" s="264" t="s">
        <v>450</v>
      </c>
      <c r="D22" s="425"/>
      <c r="E22" s="417"/>
      <c r="F22" s="417"/>
      <c r="G22" s="417"/>
      <c r="H22" s="417"/>
      <c r="I22" s="412"/>
    </row>
  </sheetData>
  <sheetProtection formatCells="0" formatRows="0" insertHyperlinks="0"/>
  <mergeCells count="41">
    <mergeCell ref="H19:H20"/>
    <mergeCell ref="H21:H22"/>
    <mergeCell ref="A21:A22"/>
    <mergeCell ref="B21:B22"/>
    <mergeCell ref="D21:D22"/>
    <mergeCell ref="E21:E22"/>
    <mergeCell ref="F21:F22"/>
    <mergeCell ref="E17:E18"/>
    <mergeCell ref="F17:F18"/>
    <mergeCell ref="G17:G18"/>
    <mergeCell ref="A19:A20"/>
    <mergeCell ref="G21:G22"/>
    <mergeCell ref="A2:H2"/>
    <mergeCell ref="B4:B6"/>
    <mergeCell ref="A4:A6"/>
    <mergeCell ref="D4:D6"/>
    <mergeCell ref="E4:E6"/>
    <mergeCell ref="F4:F6"/>
    <mergeCell ref="G4:G6"/>
    <mergeCell ref="H4:H6"/>
    <mergeCell ref="A8:A16"/>
    <mergeCell ref="A17:A18"/>
    <mergeCell ref="H17:H18"/>
    <mergeCell ref="E19:E20"/>
    <mergeCell ref="F19:F20"/>
    <mergeCell ref="G19:G20"/>
    <mergeCell ref="B8:B16"/>
    <mergeCell ref="D8:D16"/>
    <mergeCell ref="B17:B18"/>
    <mergeCell ref="D17:D18"/>
    <mergeCell ref="B19:B20"/>
    <mergeCell ref="D19:D20"/>
    <mergeCell ref="E8:E16"/>
    <mergeCell ref="F8:F16"/>
    <mergeCell ref="G8:G16"/>
    <mergeCell ref="H8:H16"/>
    <mergeCell ref="I4:I6"/>
    <mergeCell ref="I8:I16"/>
    <mergeCell ref="I21:I22"/>
    <mergeCell ref="I19:I20"/>
    <mergeCell ref="I17:I18"/>
  </mergeCells>
  <conditionalFormatting sqref="D4 D7:D8 D17 D19 D21">
    <cfRule type="containsText" dxfId="101" priority="7" operator="containsText" text="5">
      <formula>NOT(ISERROR(SEARCH("5",D4)))</formula>
    </cfRule>
    <cfRule type="containsText" dxfId="100" priority="8" operator="containsText" text="4">
      <formula>NOT(ISERROR(SEARCH("4",D4)))</formula>
    </cfRule>
    <cfRule type="containsText" dxfId="99" priority="9" operator="containsText" text="3">
      <formula>NOT(ISERROR(SEARCH("3",D4)))</formula>
    </cfRule>
    <cfRule type="containsText" dxfId="98" priority="10" operator="containsText" text="2">
      <formula>NOT(ISERROR(SEARCH("2",D4)))</formula>
    </cfRule>
    <cfRule type="containsText" dxfId="97" priority="11" operator="containsText" text="1">
      <formula>NOT(ISERROR(SEARCH("1",D4)))</formula>
    </cfRule>
  </conditionalFormatting>
  <conditionalFormatting sqref="F1">
    <cfRule type="cellIs" dxfId="96" priority="6" operator="greaterThan">
      <formula>0</formula>
    </cfRule>
  </conditionalFormatting>
  <conditionalFormatting sqref="H1">
    <cfRule type="containsText" dxfId="95" priority="12" operator="containsText" text="Section not complete">
      <formula>NOT(ISERROR(SEARCH("Section not complete",H1)))</formula>
    </cfRule>
    <cfRule type="containsText" dxfId="94" priority="13" operator="containsText" text="Section complete">
      <formula>NOT(ISERROR(SEARCH("Section complete",H1)))</formula>
    </cfRule>
  </conditionalFormatting>
  <dataValidations count="1">
    <dataValidation type="list" allowBlank="1" showInputMessage="1" showErrorMessage="1" sqref="D4:D22" xr:uid="{55A3B630-29D3-4A38-8AA4-E0AF9E59FC86}">
      <formula1>"2,3,4,5"</formula1>
    </dataValidation>
  </dataValidations>
  <hyperlinks>
    <hyperlink ref="C5" r:id="rId1" display="https://www.legislation.gov.uk/uksi/2009/2680/contents/made" xr:uid="{713867FE-DC13-4287-A86E-5EB7C799A94A}"/>
    <hyperlink ref="C6" r:id="rId2" display="https://assets.publishing.service.gov.uk/media/66d7301b9084b18b95709f75/Keeping_children_safe_in_education_2024.pdf" xr:uid="{20C533B3-52E7-47A1-8401-3FFA40381EF3}"/>
    <hyperlink ref="C7" r:id="rId3" display="https://assets.publishing.service.gov.uk/media/66d7301b9084b18b95709f75/Keeping_children_safe_in_education_2024.pdf" xr:uid="{D63C5083-025C-4143-9747-9445F6EE2FCC}"/>
    <hyperlink ref="C12" r:id="rId4" location=":~:text=You%20must%20check%20a%20teacher%E2%80%99s%20record%20before%20they%20start%20working" display="https://www.gov.uk/guidance/check-a-teachers-record - :~:text=You%20must%20check%20a%20teacher%E2%80%99s%20record%20before%20they%20start%20working" xr:uid="{53759CBE-9562-4D08-97F2-0D60E18E0566}"/>
    <hyperlink ref="C13" r:id="rId5" location=":~:text=Check%20if%20a%20new%20employee%20can%20work%20with%20children%20whilst" display="https://www.gov.uk/guidance/check-the-childrens-barred-list - :~:text=Check%20if%20a%20new%20employee%20can%20work%20with%20children%20whilst" xr:uid="{55A41048-7C24-4FD9-B507-5B269CC3DA2C}"/>
    <hyperlink ref="C14" r:id="rId6" display="https://www.gov.uk/government/publications/criminal-records-checks-for-overseas-applicants" xr:uid="{CD32877F-ADA3-470A-A736-8EE858FF6912}"/>
    <hyperlink ref="C15" r:id="rId7" display="https://www.gov.uk/check-job-applicant-right-to-work" xr:uid="{ACA3D0AE-0E90-460B-A1ED-638E3241A7E2}"/>
    <hyperlink ref="C16" r:id="rId8" display="https://www.gov.uk/government/publications/identity-proofing-and-verification-of-an-individual/how-to-prove-and-verify-someones-identity" xr:uid="{3728EBAF-C4C0-466B-991E-0EB31F84FC46}"/>
    <hyperlink ref="C9" r:id="rId9" display="https://assets.publishing.service.gov.uk/media/66d7301b9084b18b95709f75/Keeping_children_safe_in_education_2024.pdf" xr:uid="{12F4B058-BC82-4BE0-9A72-3B73DD428A3A}"/>
    <hyperlink ref="C18" r:id="rId10" xr:uid="{23D649D1-7D2C-4AC5-933E-079DA6A8D7FB}"/>
    <hyperlink ref="C22" r:id="rId11" display="https://assets.publishing.service.gov.uk/media/66d7301b9084b18b95709f75/Keeping_children_safe_in_education_2024.pdf" xr:uid="{43AC741B-9514-4717-ACDA-E324AF37078B}"/>
    <hyperlink ref="C19" r:id="rId12" display="https://assets.publishing.service.gov.uk/media/66d7301b9084b18b95709f75/Keeping_children_safe_in_education_2024.pdf" xr:uid="{1FD0D1DC-C7C9-48B2-9E1C-6EC759313189}"/>
    <hyperlink ref="C20" r:id="rId13" display="https://www.gov.uk/government/collections/individuals-prohibited-from-managing-or-governing-schools" xr:uid="{A7738F94-4D05-4444-B0A3-51B710E98802}"/>
  </hyperlinks>
  <pageMargins left="0.7" right="0.7" top="0.75" bottom="0.75" header="0.3" footer="0.3"/>
  <pageSetup paperSize="9" orientation="portrait" r:id="rId14"/>
  <headerFooter>
    <oddFooter>&amp;C&amp;1#&amp;"Calibri"&amp;10&amp;KFF0000OFFICIAL - SENSITIVE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J27"/>
  <sheetViews>
    <sheetView workbookViewId="0">
      <pane ySplit="3" topLeftCell="A21" activePane="bottomLeft" state="frozen"/>
      <selection pane="bottomLeft" activeCell="F14" sqref="F14:F17"/>
    </sheetView>
  </sheetViews>
  <sheetFormatPr defaultRowHeight="15" x14ac:dyDescent="0.2"/>
  <cols>
    <col min="1" max="1" width="6.109375" style="9" customWidth="1"/>
    <col min="2" max="2" width="30.77734375" customWidth="1"/>
    <col min="3" max="3" width="31.109375" bestFit="1" customWidth="1"/>
    <col min="4" max="4" width="8.88671875" style="9" customWidth="1"/>
    <col min="5" max="5" width="41.21875" bestFit="1" customWidth="1"/>
    <col min="6" max="6" width="26.5546875" customWidth="1"/>
    <col min="7" max="7" width="26.6640625" customWidth="1"/>
    <col min="8" max="8" width="25.109375" bestFit="1" customWidth="1"/>
    <col min="9" max="9" width="8.88671875" style="9" hidden="1" customWidth="1"/>
    <col min="10" max="10" width="8.88671875" hidden="1" customWidth="1"/>
  </cols>
  <sheetData>
    <row r="1" spans="1:10" s="128" customFormat="1" ht="39.950000000000003" customHeight="1" x14ac:dyDescent="0.2">
      <c r="A1" s="27"/>
      <c r="B1" s="125" t="s">
        <v>111</v>
      </c>
      <c r="C1" s="125">
        <f>SUM(10-I1)</f>
        <v>0</v>
      </c>
      <c r="D1" s="27"/>
      <c r="E1" s="125" t="s">
        <v>103</v>
      </c>
      <c r="F1" s="31">
        <f>COUNTIF(F4:F27,"&lt;&gt;"&amp;"")</f>
        <v>0</v>
      </c>
      <c r="G1" s="125" t="s">
        <v>26</v>
      </c>
      <c r="H1" s="127" t="str">
        <f>IF(I1=10,"Section complete","Section not complete")</f>
        <v>Section complete</v>
      </c>
      <c r="I1" s="27">
        <f>SUM(I4:I27)</f>
        <v>10</v>
      </c>
      <c r="J1" s="31">
        <f>I1</f>
        <v>10</v>
      </c>
    </row>
    <row r="2" spans="1:10" ht="42.6" customHeight="1" x14ac:dyDescent="0.2">
      <c r="A2" s="430" t="s">
        <v>258</v>
      </c>
      <c r="B2" s="474"/>
      <c r="C2" s="474"/>
      <c r="D2" s="474"/>
      <c r="E2" s="474"/>
      <c r="F2" s="474"/>
      <c r="G2" s="474"/>
      <c r="H2" s="474"/>
    </row>
    <row r="3" spans="1:10" s="6" customFormat="1" ht="15.75" x14ac:dyDescent="0.25">
      <c r="A3" s="115"/>
      <c r="B3" s="16" t="s">
        <v>19</v>
      </c>
      <c r="C3" s="59" t="s">
        <v>20</v>
      </c>
      <c r="D3" s="17" t="s">
        <v>21</v>
      </c>
      <c r="E3" s="16" t="s">
        <v>22</v>
      </c>
      <c r="F3" s="16" t="s">
        <v>23</v>
      </c>
      <c r="G3" s="16" t="s">
        <v>24</v>
      </c>
      <c r="H3" s="16" t="s">
        <v>25</v>
      </c>
      <c r="I3" s="18"/>
    </row>
    <row r="4" spans="1:10" s="35" customFormat="1" ht="15" customHeight="1" x14ac:dyDescent="0.2">
      <c r="A4" s="441" t="s">
        <v>79</v>
      </c>
      <c r="B4" s="475" t="s">
        <v>463</v>
      </c>
      <c r="C4" s="248" t="s">
        <v>145</v>
      </c>
      <c r="D4" s="453">
        <v>5</v>
      </c>
      <c r="E4" s="477" t="s">
        <v>644</v>
      </c>
      <c r="F4" s="445"/>
      <c r="G4" s="445"/>
      <c r="H4" s="445"/>
      <c r="I4" s="446">
        <f>COUNTIF(D4,"&lt;&gt;"&amp;"")</f>
        <v>1</v>
      </c>
    </row>
    <row r="5" spans="1:10" s="35" customFormat="1" ht="240" x14ac:dyDescent="0.2">
      <c r="A5" s="442"/>
      <c r="B5" s="476"/>
      <c r="C5" s="156" t="s">
        <v>464</v>
      </c>
      <c r="D5" s="455"/>
      <c r="E5" s="444"/>
      <c r="F5" s="444"/>
      <c r="G5" s="444"/>
      <c r="H5" s="444"/>
      <c r="I5" s="446"/>
    </row>
    <row r="6" spans="1:10" x14ac:dyDescent="0.2">
      <c r="A6" s="478" t="s">
        <v>80</v>
      </c>
      <c r="B6" s="458" t="s">
        <v>146</v>
      </c>
      <c r="C6" s="221" t="s">
        <v>147</v>
      </c>
      <c r="D6" s="461">
        <v>5</v>
      </c>
      <c r="E6" s="479" t="s">
        <v>645</v>
      </c>
      <c r="F6" s="447"/>
      <c r="G6" s="447"/>
      <c r="H6" s="447"/>
      <c r="I6" s="440">
        <f>COUNTIF(D6,"&lt;&gt;"&amp;"")</f>
        <v>1</v>
      </c>
    </row>
    <row r="7" spans="1:10" s="35" customFormat="1" ht="135" x14ac:dyDescent="0.2">
      <c r="A7" s="467"/>
      <c r="B7" s="459"/>
      <c r="C7" s="286" t="s">
        <v>255</v>
      </c>
      <c r="D7" s="462"/>
      <c r="E7" s="448"/>
      <c r="F7" s="448"/>
      <c r="G7" s="448"/>
      <c r="H7" s="448"/>
      <c r="I7" s="440"/>
    </row>
    <row r="8" spans="1:10" ht="26.25" customHeight="1" x14ac:dyDescent="0.2">
      <c r="A8" s="468"/>
      <c r="B8" s="460"/>
      <c r="C8" s="260" t="s">
        <v>148</v>
      </c>
      <c r="D8" s="463"/>
      <c r="E8" s="449"/>
      <c r="F8" s="449"/>
      <c r="G8" s="449"/>
      <c r="H8" s="449"/>
      <c r="I8" s="440"/>
    </row>
    <row r="9" spans="1:10" ht="76.5" customHeight="1" x14ac:dyDescent="0.2">
      <c r="A9" s="441" t="s">
        <v>81</v>
      </c>
      <c r="B9" s="450" t="s">
        <v>149</v>
      </c>
      <c r="C9" s="250" t="s">
        <v>254</v>
      </c>
      <c r="D9" s="453">
        <v>5</v>
      </c>
      <c r="E9" s="456" t="s">
        <v>697</v>
      </c>
      <c r="F9" s="445"/>
      <c r="G9" s="445"/>
      <c r="H9" s="445"/>
      <c r="I9" s="440">
        <f>COUNTIF(D9,"&lt;&gt;"&amp;"")</f>
        <v>1</v>
      </c>
    </row>
    <row r="10" spans="1:10" ht="26.25" customHeight="1" x14ac:dyDescent="0.2">
      <c r="A10" s="452"/>
      <c r="B10" s="451"/>
      <c r="C10" s="254" t="s">
        <v>599</v>
      </c>
      <c r="D10" s="454"/>
      <c r="E10" s="457"/>
      <c r="F10" s="457"/>
      <c r="G10" s="457"/>
      <c r="H10" s="457"/>
      <c r="I10" s="440"/>
    </row>
    <row r="11" spans="1:10" ht="15" customHeight="1" x14ac:dyDescent="0.2">
      <c r="A11" s="452"/>
      <c r="B11" s="451"/>
      <c r="C11" s="251" t="s">
        <v>150</v>
      </c>
      <c r="D11" s="454"/>
      <c r="E11" s="457"/>
      <c r="F11" s="457"/>
      <c r="G11" s="457"/>
      <c r="H11" s="457"/>
      <c r="I11" s="440"/>
    </row>
    <row r="12" spans="1:10" ht="15" customHeight="1" x14ac:dyDescent="0.2">
      <c r="A12" s="452"/>
      <c r="B12" s="451"/>
      <c r="C12" s="249" t="s">
        <v>148</v>
      </c>
      <c r="D12" s="455"/>
      <c r="E12" s="444"/>
      <c r="F12" s="444"/>
      <c r="G12" s="444"/>
      <c r="H12" s="444"/>
      <c r="I12" s="440"/>
    </row>
    <row r="13" spans="1:10" ht="90" x14ac:dyDescent="0.2">
      <c r="A13" s="177" t="s">
        <v>82</v>
      </c>
      <c r="B13" s="259" t="s">
        <v>151</v>
      </c>
      <c r="C13" s="219" t="s">
        <v>465</v>
      </c>
      <c r="D13" s="359">
        <v>5</v>
      </c>
      <c r="E13" s="373" t="s">
        <v>646</v>
      </c>
      <c r="F13" s="366"/>
      <c r="G13" s="366"/>
      <c r="H13" s="366"/>
      <c r="I13" s="67">
        <f>COUNTIF(D13,"&lt;&gt;"&amp;"")</f>
        <v>1</v>
      </c>
    </row>
    <row r="14" spans="1:10" ht="150" x14ac:dyDescent="0.2">
      <c r="A14" s="441" t="s">
        <v>83</v>
      </c>
      <c r="B14" s="450" t="s">
        <v>152</v>
      </c>
      <c r="C14" s="252" t="s">
        <v>153</v>
      </c>
      <c r="D14" s="453">
        <v>5</v>
      </c>
      <c r="E14" s="443" t="s">
        <v>647</v>
      </c>
      <c r="F14" s="445"/>
      <c r="G14" s="445"/>
      <c r="H14" s="445"/>
      <c r="I14" s="440">
        <f>COUNTIF(D14,"&lt;&gt;"&amp;"")</f>
        <v>1</v>
      </c>
    </row>
    <row r="15" spans="1:10" x14ac:dyDescent="0.2">
      <c r="A15" s="452"/>
      <c r="B15" s="451"/>
      <c r="C15" s="251" t="s">
        <v>150</v>
      </c>
      <c r="D15" s="454"/>
      <c r="E15" s="457"/>
      <c r="F15" s="457"/>
      <c r="G15" s="457"/>
      <c r="H15" s="457"/>
      <c r="I15" s="440"/>
    </row>
    <row r="16" spans="1:10" ht="15" customHeight="1" x14ac:dyDescent="0.2">
      <c r="A16" s="452"/>
      <c r="B16" s="451"/>
      <c r="C16" s="251" t="s">
        <v>154</v>
      </c>
      <c r="D16" s="454"/>
      <c r="E16" s="457"/>
      <c r="F16" s="457"/>
      <c r="G16" s="457"/>
      <c r="H16" s="457"/>
      <c r="I16" s="440"/>
    </row>
    <row r="17" spans="1:9" ht="45" x14ac:dyDescent="0.2">
      <c r="A17" s="452"/>
      <c r="B17" s="451"/>
      <c r="C17" s="253" t="s">
        <v>155</v>
      </c>
      <c r="D17" s="455"/>
      <c r="E17" s="444"/>
      <c r="F17" s="444"/>
      <c r="G17" s="444"/>
      <c r="H17" s="444"/>
      <c r="I17" s="440"/>
    </row>
    <row r="18" spans="1:9" ht="45" x14ac:dyDescent="0.2">
      <c r="A18" s="469" t="s">
        <v>84</v>
      </c>
      <c r="B18" s="470" t="s">
        <v>156</v>
      </c>
      <c r="C18" s="284" t="s">
        <v>256</v>
      </c>
      <c r="D18" s="461">
        <v>5</v>
      </c>
      <c r="E18" s="464" t="s">
        <v>648</v>
      </c>
      <c r="F18" s="447"/>
      <c r="G18" s="447"/>
      <c r="H18" s="447"/>
      <c r="I18" s="440">
        <f>COUNTIF(D18,"&lt;&gt;"&amp;"")</f>
        <v>1</v>
      </c>
    </row>
    <row r="19" spans="1:9" ht="30" x14ac:dyDescent="0.2">
      <c r="A19" s="469"/>
      <c r="B19" s="471"/>
      <c r="C19" s="205" t="s">
        <v>157</v>
      </c>
      <c r="D19" s="463"/>
      <c r="E19" s="449"/>
      <c r="F19" s="449"/>
      <c r="G19" s="449"/>
      <c r="H19" s="449"/>
      <c r="I19" s="440"/>
    </row>
    <row r="20" spans="1:9" ht="90" x14ac:dyDescent="0.2">
      <c r="A20" s="441" t="s">
        <v>85</v>
      </c>
      <c r="B20" s="472" t="s">
        <v>466</v>
      </c>
      <c r="C20" s="60" t="s">
        <v>158</v>
      </c>
      <c r="D20" s="453">
        <v>5</v>
      </c>
      <c r="E20" s="443" t="s">
        <v>649</v>
      </c>
      <c r="F20" s="445"/>
      <c r="G20" s="445"/>
      <c r="H20" s="445"/>
      <c r="I20" s="440">
        <f>COUNTIF(D20,"&lt;&gt;"&amp;"")</f>
        <v>1</v>
      </c>
    </row>
    <row r="21" spans="1:9" s="74" customFormat="1" ht="30" x14ac:dyDescent="0.25">
      <c r="A21" s="452"/>
      <c r="B21" s="473"/>
      <c r="C21" s="253" t="s">
        <v>451</v>
      </c>
      <c r="D21" s="455"/>
      <c r="E21" s="444"/>
      <c r="F21" s="444"/>
      <c r="G21" s="444"/>
      <c r="H21" s="444"/>
      <c r="I21" s="440"/>
    </row>
    <row r="22" spans="1:9" s="74" customFormat="1" ht="30" x14ac:dyDescent="0.25">
      <c r="A22" s="177" t="s">
        <v>86</v>
      </c>
      <c r="B22" s="258" t="s">
        <v>159</v>
      </c>
      <c r="C22" s="219" t="s">
        <v>257</v>
      </c>
      <c r="D22" s="359">
        <v>5</v>
      </c>
      <c r="E22" s="373" t="s">
        <v>650</v>
      </c>
      <c r="F22" s="366"/>
      <c r="G22" s="366"/>
      <c r="H22" s="366"/>
      <c r="I22" s="75">
        <f>COUNTIF(D22,"&lt;&gt;"&amp;"")</f>
        <v>1</v>
      </c>
    </row>
    <row r="23" spans="1:9" s="74" customFormat="1" ht="105" x14ac:dyDescent="0.25">
      <c r="A23" s="441" t="s">
        <v>87</v>
      </c>
      <c r="B23" s="450" t="s">
        <v>160</v>
      </c>
      <c r="C23" s="250" t="s">
        <v>161</v>
      </c>
      <c r="D23" s="453">
        <v>5</v>
      </c>
      <c r="E23" s="443" t="s">
        <v>651</v>
      </c>
      <c r="F23" s="445"/>
      <c r="G23" s="445"/>
      <c r="H23" s="445"/>
      <c r="I23" s="412">
        <f>COUNTIF(D23,"&lt;&gt;"&amp;"")</f>
        <v>1</v>
      </c>
    </row>
    <row r="24" spans="1:9" s="74" customFormat="1" ht="25.5" customHeight="1" x14ac:dyDescent="0.25">
      <c r="A24" s="442"/>
      <c r="B24" s="465"/>
      <c r="C24" s="249" t="s">
        <v>150</v>
      </c>
      <c r="D24" s="455"/>
      <c r="E24" s="444"/>
      <c r="F24" s="444"/>
      <c r="G24" s="444"/>
      <c r="H24" s="444"/>
      <c r="I24" s="412"/>
    </row>
    <row r="25" spans="1:9" s="74" customFormat="1" x14ac:dyDescent="0.25">
      <c r="A25" s="466">
        <v>10</v>
      </c>
      <c r="B25" s="458" t="s">
        <v>162</v>
      </c>
      <c r="C25" s="255" t="s">
        <v>163</v>
      </c>
      <c r="D25" s="461">
        <v>5</v>
      </c>
      <c r="E25" s="464" t="s">
        <v>652</v>
      </c>
      <c r="F25" s="447"/>
      <c r="G25" s="447"/>
      <c r="H25" s="447"/>
      <c r="I25" s="412">
        <f>COUNTIF(D25,"&lt;&gt;"&amp;"")</f>
        <v>1</v>
      </c>
    </row>
    <row r="26" spans="1:9" s="74" customFormat="1" ht="15" customHeight="1" x14ac:dyDescent="0.25">
      <c r="A26" s="467"/>
      <c r="B26" s="459"/>
      <c r="C26" s="256" t="s">
        <v>164</v>
      </c>
      <c r="D26" s="462"/>
      <c r="E26" s="448"/>
      <c r="F26" s="448"/>
      <c r="G26" s="448"/>
      <c r="H26" s="448"/>
      <c r="I26" s="412"/>
    </row>
    <row r="27" spans="1:9" s="74" customFormat="1" ht="300" x14ac:dyDescent="0.25">
      <c r="A27" s="468"/>
      <c r="B27" s="460"/>
      <c r="C27" s="257" t="s">
        <v>165</v>
      </c>
      <c r="D27" s="463"/>
      <c r="E27" s="449"/>
      <c r="F27" s="449"/>
      <c r="G27" s="449"/>
      <c r="H27" s="449"/>
      <c r="I27" s="412"/>
    </row>
  </sheetData>
  <sheetProtection formatCells="0" formatRows="0" insertHyperlinks="0"/>
  <mergeCells count="65">
    <mergeCell ref="G6:G8"/>
    <mergeCell ref="H6:H8"/>
    <mergeCell ref="A2:H2"/>
    <mergeCell ref="B4:B5"/>
    <mergeCell ref="A4:A5"/>
    <mergeCell ref="E4:E5"/>
    <mergeCell ref="F4:F5"/>
    <mergeCell ref="G4:G5"/>
    <mergeCell ref="D4:D5"/>
    <mergeCell ref="H4:H5"/>
    <mergeCell ref="A6:A8"/>
    <mergeCell ref="B6:B8"/>
    <mergeCell ref="D6:D8"/>
    <mergeCell ref="E6:E8"/>
    <mergeCell ref="H9:H12"/>
    <mergeCell ref="A14:A17"/>
    <mergeCell ref="B14:B17"/>
    <mergeCell ref="D14:D17"/>
    <mergeCell ref="E14:E17"/>
    <mergeCell ref="H14:H17"/>
    <mergeCell ref="G14:G17"/>
    <mergeCell ref="F14:F17"/>
    <mergeCell ref="A25:A27"/>
    <mergeCell ref="G25:G27"/>
    <mergeCell ref="H25:H27"/>
    <mergeCell ref="A18:A19"/>
    <mergeCell ref="D18:D19"/>
    <mergeCell ref="E18:E19"/>
    <mergeCell ref="F18:F19"/>
    <mergeCell ref="G18:G19"/>
    <mergeCell ref="H18:H19"/>
    <mergeCell ref="B18:B19"/>
    <mergeCell ref="D20:D21"/>
    <mergeCell ref="B20:B21"/>
    <mergeCell ref="A20:A21"/>
    <mergeCell ref="E20:E21"/>
    <mergeCell ref="F20:F21"/>
    <mergeCell ref="G20:G21"/>
    <mergeCell ref="B25:B27"/>
    <mergeCell ref="D25:D27"/>
    <mergeCell ref="E25:E27"/>
    <mergeCell ref="F25:F27"/>
    <mergeCell ref="D23:D24"/>
    <mergeCell ref="B23:B24"/>
    <mergeCell ref="A23:A24"/>
    <mergeCell ref="E23:E24"/>
    <mergeCell ref="F23:F24"/>
    <mergeCell ref="I4:I5"/>
    <mergeCell ref="I6:I8"/>
    <mergeCell ref="I9:I12"/>
    <mergeCell ref="G23:G24"/>
    <mergeCell ref="H23:H24"/>
    <mergeCell ref="F6:F8"/>
    <mergeCell ref="H20:H21"/>
    <mergeCell ref="B9:B12"/>
    <mergeCell ref="A9:A12"/>
    <mergeCell ref="D9:D12"/>
    <mergeCell ref="E9:E12"/>
    <mergeCell ref="F9:F12"/>
    <mergeCell ref="G9:G12"/>
    <mergeCell ref="I25:I27"/>
    <mergeCell ref="I23:I24"/>
    <mergeCell ref="I20:I21"/>
    <mergeCell ref="I18:I19"/>
    <mergeCell ref="I14:I17"/>
  </mergeCells>
  <conditionalFormatting sqref="D4 D6 D9 D13:D14 D18 D20 D22:D23 D25">
    <cfRule type="containsText" dxfId="93" priority="2" operator="containsText" text="5">
      <formula>NOT(ISERROR(SEARCH("5",D4)))</formula>
    </cfRule>
    <cfRule type="containsText" dxfId="92" priority="3" operator="containsText" text="4">
      <formula>NOT(ISERROR(SEARCH("4",D4)))</formula>
    </cfRule>
    <cfRule type="containsText" dxfId="91" priority="4" operator="containsText" text="3">
      <formula>NOT(ISERROR(SEARCH("3",D4)))</formula>
    </cfRule>
    <cfRule type="containsText" dxfId="90" priority="5" operator="containsText" text="2">
      <formula>NOT(ISERROR(SEARCH("2",D4)))</formula>
    </cfRule>
    <cfRule type="containsText" dxfId="89" priority="6" operator="containsText" text="1">
      <formula>NOT(ISERROR(SEARCH("1",D4)))</formula>
    </cfRule>
  </conditionalFormatting>
  <conditionalFormatting sqref="F1">
    <cfRule type="cellIs" dxfId="88" priority="1" operator="greaterThan">
      <formula>0</formula>
    </cfRule>
  </conditionalFormatting>
  <conditionalFormatting sqref="H1">
    <cfRule type="containsText" dxfId="87" priority="7" operator="containsText" text="Section not complete">
      <formula>NOT(ISERROR(SEARCH("Section not complete",H1)))</formula>
    </cfRule>
    <cfRule type="containsText" dxfId="86" priority="8" operator="containsText" text="Section complete">
      <formula>NOT(ISERROR(SEARCH("Section complete",H1)))</formula>
    </cfRule>
  </conditionalFormatting>
  <dataValidations count="1">
    <dataValidation type="list" allowBlank="1" showInputMessage="1" showErrorMessage="1" sqref="D4:D27" xr:uid="{00000000-0002-0000-0400-000000000000}">
      <formula1>"5,4,3,2"</formula1>
    </dataValidation>
  </dataValidations>
  <hyperlinks>
    <hyperlink ref="C4" r:id="rId1" xr:uid="{D0FB28A7-4A0B-46B6-A4E9-5112696DCFC8}"/>
    <hyperlink ref="C11" r:id="rId2" xr:uid="{B660129D-AE75-4BA7-A4C7-0BF95942661E}"/>
    <hyperlink ref="C12" r:id="rId3" display="https://www.contextualsafeguarding.org.uk/" xr:uid="{BCACB65E-A5B5-42D5-B890-38A0D3C6CF46}"/>
    <hyperlink ref="C15" r:id="rId4" xr:uid="{0AD218C0-05D9-4907-A482-BF685B33BC0E}"/>
    <hyperlink ref="C16" r:id="rId5" display="https://www.safeguardingchildren.co.uk/professionals/procedures-practice-guidance-and-one-minute-guides/professional-curiosity-challenge-guidance-for-practitioners/" xr:uid="{D99F321F-D903-45A7-B592-C1F12A11AA9F}"/>
    <hyperlink ref="C17" r:id="rId6" display="https://www.safeguardingchildren.co.uk/professionals/procedures-practice-guidance-and-one-minute-guides/professional-resolutions/" xr:uid="{45871592-8F34-467B-AFB9-8747BDBEC544}"/>
    <hyperlink ref="C19" r:id="rId7" xr:uid="{0585C41F-9C89-42D7-A24A-74E7E12C8B35}"/>
    <hyperlink ref="C21" r:id="rId8" display="https://assets.publishing.service.gov.uk/media/66d7301b9084b18b95709f75/Keeping_children_safe_in_education_2024.pdf" xr:uid="{ABBA58D6-A109-4969-92CE-1F2103225976}"/>
    <hyperlink ref="C24" r:id="rId9" xr:uid="{D0895FE9-2C55-486C-9A61-C250CA091106}"/>
    <hyperlink ref="C25" r:id="rId10" xr:uid="{F9396A6F-0855-4E82-B7F5-03F80AD43B9F}"/>
    <hyperlink ref="C26" r:id="rId11" location="part-2" display="https://www.gov.uk/government/publications/school-inspection-handbook-eif/school-inspection-handbook-for-september-2023 - part-2" xr:uid="{0E5D1933-CF52-479E-BFA4-0194A32CC47B}"/>
    <hyperlink ref="C10" r:id="rId12" xr:uid="{4B3D01E9-345C-46BC-9101-7281C64020A1}"/>
    <hyperlink ref="C8" r:id="rId13" display="https://www.contextualsafeguarding.org.uk/" xr:uid="{D0A59DAA-8BBF-49E9-9046-830C618D763C}"/>
    <hyperlink ref="C6" r:id="rId14" xr:uid="{6D27BC54-6A4D-4256-A893-5BA8FBD91EA4}"/>
  </hyperlinks>
  <pageMargins left="0.7" right="0.7" top="0.75" bottom="0.75" header="0.3" footer="0.3"/>
  <pageSetup paperSize="9" orientation="portrait" r:id="rId15"/>
  <headerFooter>
    <oddFooter>&amp;C&amp;1#&amp;"Calibri"&amp;10&amp;KFF0000OFFICIAL - SENSITIVE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J82"/>
  <sheetViews>
    <sheetView workbookViewId="0">
      <pane ySplit="3" topLeftCell="A76" activePane="bottomLeft" state="frozen"/>
      <selection pane="bottomLeft" activeCell="E91" sqref="E91"/>
    </sheetView>
  </sheetViews>
  <sheetFormatPr defaultRowHeight="20.25" x14ac:dyDescent="0.2"/>
  <cols>
    <col min="1" max="1" width="6.109375" style="30" customWidth="1"/>
    <col min="2" max="3" width="30.77734375" customWidth="1"/>
    <col min="4" max="4" width="8.88671875" style="9" customWidth="1"/>
    <col min="5" max="5" width="41.21875" bestFit="1" customWidth="1"/>
    <col min="6" max="6" width="26.5546875" customWidth="1"/>
    <col min="7" max="7" width="26.6640625" customWidth="1"/>
    <col min="8" max="8" width="25.109375" bestFit="1" customWidth="1"/>
    <col min="9" max="9" width="8.88671875" style="9" hidden="1" customWidth="1"/>
    <col min="10" max="10" width="8.88671875" hidden="1" customWidth="1"/>
  </cols>
  <sheetData>
    <row r="1" spans="1:10" s="28" customFormat="1" x14ac:dyDescent="0.3">
      <c r="A1" s="30"/>
      <c r="B1" s="28" t="s">
        <v>111</v>
      </c>
      <c r="C1" s="28">
        <f>SUM(31-I1)</f>
        <v>0</v>
      </c>
      <c r="D1" s="31"/>
      <c r="E1" s="28" t="s">
        <v>103</v>
      </c>
      <c r="F1" s="31">
        <f>COUNTIF(F4:F82,"&lt;&gt;"&amp;"")</f>
        <v>0</v>
      </c>
      <c r="G1" s="28" t="s">
        <v>26</v>
      </c>
      <c r="H1" s="29" t="str">
        <f>IF(I1=31,"Section complete","Section not complete")</f>
        <v>Section complete</v>
      </c>
      <c r="I1" s="31">
        <f>SUM(I4:I82)</f>
        <v>31</v>
      </c>
      <c r="J1" s="31">
        <f>I1</f>
        <v>31</v>
      </c>
    </row>
    <row r="2" spans="1:10" ht="42.6" customHeight="1" x14ac:dyDescent="0.2">
      <c r="A2" s="430" t="s">
        <v>259</v>
      </c>
      <c r="B2" s="474"/>
      <c r="C2" s="474"/>
      <c r="D2" s="474"/>
      <c r="E2" s="474"/>
      <c r="F2" s="474"/>
      <c r="G2" s="474"/>
      <c r="H2" s="474"/>
    </row>
    <row r="3" spans="1:10" s="6" customFormat="1" x14ac:dyDescent="0.3">
      <c r="A3" s="333"/>
      <c r="B3" s="320" t="s">
        <v>19</v>
      </c>
      <c r="C3" s="319" t="s">
        <v>20</v>
      </c>
      <c r="D3" s="10" t="s">
        <v>21</v>
      </c>
      <c r="E3" s="321" t="s">
        <v>22</v>
      </c>
      <c r="F3" s="5" t="s">
        <v>23</v>
      </c>
      <c r="G3" s="5" t="s">
        <v>24</v>
      </c>
      <c r="H3" s="5" t="s">
        <v>25</v>
      </c>
      <c r="I3" s="318"/>
    </row>
    <row r="4" spans="1:10" s="74" customFormat="1" ht="60" x14ac:dyDescent="0.25">
      <c r="A4" s="334">
        <v>1</v>
      </c>
      <c r="B4" s="211" t="s">
        <v>270</v>
      </c>
      <c r="C4" s="71" t="s">
        <v>452</v>
      </c>
      <c r="D4" s="178">
        <v>5</v>
      </c>
      <c r="E4" s="374" t="s">
        <v>653</v>
      </c>
      <c r="F4" s="365"/>
      <c r="G4" s="365"/>
      <c r="H4" s="365"/>
      <c r="I4" s="78">
        <f>COUNTIF(D4,"&lt;&gt;"&amp;"")</f>
        <v>1</v>
      </c>
    </row>
    <row r="5" spans="1:10" s="74" customFormat="1" ht="75" x14ac:dyDescent="0.25">
      <c r="A5" s="335">
        <v>2</v>
      </c>
      <c r="B5" s="224" t="s">
        <v>128</v>
      </c>
      <c r="C5" s="245" t="s">
        <v>453</v>
      </c>
      <c r="D5" s="179">
        <v>5</v>
      </c>
      <c r="E5" s="373" t="s">
        <v>654</v>
      </c>
      <c r="F5" s="366"/>
      <c r="G5" s="366"/>
      <c r="H5" s="366"/>
      <c r="I5" s="78">
        <f>COUNTIF(D5,"&lt;&gt;"&amp;"")</f>
        <v>1</v>
      </c>
    </row>
    <row r="6" spans="1:10" s="74" customFormat="1" ht="26.25" customHeight="1" x14ac:dyDescent="0.25">
      <c r="A6" s="523">
        <v>3</v>
      </c>
      <c r="B6" s="504" t="s">
        <v>467</v>
      </c>
      <c r="C6" s="81" t="s">
        <v>145</v>
      </c>
      <c r="D6" s="492">
        <v>5</v>
      </c>
      <c r="E6" s="525" t="s">
        <v>655</v>
      </c>
      <c r="F6" s="416"/>
      <c r="G6" s="416"/>
      <c r="H6" s="416"/>
      <c r="I6" s="524">
        <f>COUNTIF(D6,"&lt;&gt;"&amp;"")</f>
        <v>1</v>
      </c>
    </row>
    <row r="7" spans="1:10" s="74" customFormat="1" ht="108.6" customHeight="1" x14ac:dyDescent="0.25">
      <c r="A7" s="523"/>
      <c r="B7" s="490"/>
      <c r="C7" s="82" t="s">
        <v>272</v>
      </c>
      <c r="D7" s="493"/>
      <c r="E7" s="417"/>
      <c r="F7" s="417"/>
      <c r="G7" s="417"/>
      <c r="H7" s="417"/>
      <c r="I7" s="524"/>
    </row>
    <row r="8" spans="1:10" s="74" customFormat="1" ht="168" customHeight="1" x14ac:dyDescent="0.25">
      <c r="A8" s="533">
        <v>4</v>
      </c>
      <c r="B8" s="499" t="s">
        <v>273</v>
      </c>
      <c r="C8" s="234" t="s">
        <v>454</v>
      </c>
      <c r="D8" s="526">
        <v>5</v>
      </c>
      <c r="E8" s="486" t="s">
        <v>656</v>
      </c>
      <c r="F8" s="447"/>
      <c r="G8" s="532"/>
      <c r="H8" s="532"/>
      <c r="I8" s="524">
        <f>COUNTIF(D8,"&lt;&gt;"&amp;"")</f>
        <v>1</v>
      </c>
    </row>
    <row r="9" spans="1:10" s="74" customFormat="1" ht="30" x14ac:dyDescent="0.25">
      <c r="A9" s="533"/>
      <c r="B9" s="499"/>
      <c r="C9" s="241" t="s">
        <v>272</v>
      </c>
      <c r="D9" s="526"/>
      <c r="E9" s="489"/>
      <c r="F9" s="448"/>
      <c r="G9" s="532"/>
      <c r="H9" s="532"/>
      <c r="I9" s="524"/>
    </row>
    <row r="10" spans="1:10" s="74" customFormat="1" ht="30" x14ac:dyDescent="0.25">
      <c r="A10" s="533"/>
      <c r="B10" s="499"/>
      <c r="C10" s="241" t="s">
        <v>629</v>
      </c>
      <c r="D10" s="526"/>
      <c r="E10" s="489"/>
      <c r="F10" s="448"/>
      <c r="G10" s="532"/>
      <c r="H10" s="532"/>
      <c r="I10" s="524"/>
    </row>
    <row r="11" spans="1:10" s="74" customFormat="1" ht="15" x14ac:dyDescent="0.25">
      <c r="A11" s="533"/>
      <c r="B11" s="499"/>
      <c r="C11" s="241" t="s">
        <v>274</v>
      </c>
      <c r="D11" s="526"/>
      <c r="E11" s="489"/>
      <c r="F11" s="448"/>
      <c r="G11" s="532"/>
      <c r="H11" s="532"/>
      <c r="I11" s="524"/>
    </row>
    <row r="12" spans="1:10" s="74" customFormat="1" ht="60" x14ac:dyDescent="0.25">
      <c r="A12" s="533"/>
      <c r="B12" s="499"/>
      <c r="C12" s="241" t="s">
        <v>487</v>
      </c>
      <c r="D12" s="526"/>
      <c r="E12" s="489"/>
      <c r="F12" s="448"/>
      <c r="G12" s="532"/>
      <c r="H12" s="532"/>
      <c r="I12" s="524"/>
    </row>
    <row r="13" spans="1:10" s="74" customFormat="1" ht="15" x14ac:dyDescent="0.25">
      <c r="A13" s="533"/>
      <c r="B13" s="499"/>
      <c r="C13" s="232" t="s">
        <v>275</v>
      </c>
      <c r="D13" s="526"/>
      <c r="E13" s="487"/>
      <c r="F13" s="449"/>
      <c r="G13" s="532"/>
      <c r="H13" s="532"/>
      <c r="I13" s="524"/>
    </row>
    <row r="14" spans="1:10" s="74" customFormat="1" ht="255" x14ac:dyDescent="0.25">
      <c r="A14" s="336">
        <v>5</v>
      </c>
      <c r="B14" s="326" t="s">
        <v>623</v>
      </c>
      <c r="C14" s="82" t="s">
        <v>455</v>
      </c>
      <c r="D14" s="180">
        <v>5</v>
      </c>
      <c r="E14" s="374" t="s">
        <v>657</v>
      </c>
      <c r="F14" s="365"/>
      <c r="G14" s="365"/>
      <c r="H14" s="365"/>
      <c r="I14" s="78">
        <f>COUNTIF(D14,"&lt;&gt;"&amp;"")</f>
        <v>1</v>
      </c>
    </row>
    <row r="15" spans="1:10" s="74" customFormat="1" ht="30" x14ac:dyDescent="0.25">
      <c r="A15" s="535">
        <v>6</v>
      </c>
      <c r="B15" s="243" t="s">
        <v>129</v>
      </c>
      <c r="C15" s="234" t="s">
        <v>459</v>
      </c>
      <c r="D15" s="484">
        <v>5</v>
      </c>
      <c r="E15" s="464" t="s">
        <v>436</v>
      </c>
      <c r="F15" s="447"/>
      <c r="G15" s="447"/>
      <c r="H15" s="447"/>
      <c r="I15" s="524">
        <f>COUNTIF(D49,"&lt;&gt;"&amp;"")</f>
        <v>1</v>
      </c>
    </row>
    <row r="16" spans="1:10" s="74" customFormat="1" ht="90" x14ac:dyDescent="0.25">
      <c r="A16" s="536"/>
      <c r="B16" s="244" t="s">
        <v>485</v>
      </c>
      <c r="C16" s="232" t="s">
        <v>607</v>
      </c>
      <c r="D16" s="485"/>
      <c r="E16" s="448"/>
      <c r="F16" s="449"/>
      <c r="G16" s="449"/>
      <c r="H16" s="449"/>
      <c r="I16" s="524"/>
    </row>
    <row r="17" spans="1:9" s="74" customFormat="1" ht="216.75" customHeight="1" x14ac:dyDescent="0.25">
      <c r="A17" s="523">
        <v>7</v>
      </c>
      <c r="B17" s="530" t="s">
        <v>468</v>
      </c>
      <c r="C17" s="81" t="s">
        <v>455</v>
      </c>
      <c r="D17" s="512">
        <v>5</v>
      </c>
      <c r="E17" s="531" t="s">
        <v>658</v>
      </c>
      <c r="F17" s="429"/>
      <c r="G17" s="429"/>
      <c r="H17" s="429"/>
      <c r="I17" s="412">
        <f>COUNTIF(D17,"&lt;&gt;"&amp;"")</f>
        <v>1</v>
      </c>
    </row>
    <row r="18" spans="1:9" s="74" customFormat="1" ht="24.6" customHeight="1" x14ac:dyDescent="0.25">
      <c r="A18" s="523"/>
      <c r="B18" s="530"/>
      <c r="C18" s="226" t="s">
        <v>72</v>
      </c>
      <c r="D18" s="512"/>
      <c r="E18" s="429"/>
      <c r="F18" s="429"/>
      <c r="G18" s="429"/>
      <c r="H18" s="429"/>
      <c r="I18" s="412"/>
    </row>
    <row r="19" spans="1:9" s="74" customFormat="1" ht="45" x14ac:dyDescent="0.25">
      <c r="A19" s="523"/>
      <c r="B19" s="530"/>
      <c r="C19" s="82" t="s">
        <v>619</v>
      </c>
      <c r="D19" s="512"/>
      <c r="E19" s="429"/>
      <c r="F19" s="429"/>
      <c r="G19" s="429"/>
      <c r="H19" s="429"/>
      <c r="I19" s="412"/>
    </row>
    <row r="20" spans="1:9" s="74" customFormat="1" ht="45" x14ac:dyDescent="0.25">
      <c r="A20" s="523"/>
      <c r="B20" s="530"/>
      <c r="C20" s="82" t="s">
        <v>608</v>
      </c>
      <c r="D20" s="512"/>
      <c r="E20" s="429"/>
      <c r="F20" s="429"/>
      <c r="G20" s="429"/>
      <c r="H20" s="429"/>
      <c r="I20" s="412"/>
    </row>
    <row r="21" spans="1:9" s="74" customFormat="1" ht="75" x14ac:dyDescent="0.25">
      <c r="A21" s="523"/>
      <c r="B21" s="530"/>
      <c r="C21" s="82" t="s">
        <v>622</v>
      </c>
      <c r="D21" s="512"/>
      <c r="E21" s="429"/>
      <c r="F21" s="429"/>
      <c r="G21" s="429"/>
      <c r="H21" s="429"/>
      <c r="I21" s="412"/>
    </row>
    <row r="22" spans="1:9" s="74" customFormat="1" ht="15" x14ac:dyDescent="0.25">
      <c r="A22" s="523"/>
      <c r="B22" s="530"/>
      <c r="C22" s="174"/>
      <c r="D22" s="512"/>
      <c r="E22" s="429"/>
      <c r="F22" s="429"/>
      <c r="G22" s="429"/>
      <c r="H22" s="429"/>
      <c r="I22" s="412"/>
    </row>
    <row r="23" spans="1:9" s="74" customFormat="1" ht="45" x14ac:dyDescent="0.25">
      <c r="A23" s="523"/>
      <c r="B23" s="530"/>
      <c r="C23" s="82" t="s">
        <v>621</v>
      </c>
      <c r="D23" s="512"/>
      <c r="E23" s="429"/>
      <c r="F23" s="429"/>
      <c r="G23" s="429"/>
      <c r="H23" s="429"/>
      <c r="I23" s="412"/>
    </row>
    <row r="24" spans="1:9" s="74" customFormat="1" ht="15" x14ac:dyDescent="0.25">
      <c r="A24" s="528">
        <v>8</v>
      </c>
      <c r="B24" s="499" t="s">
        <v>279</v>
      </c>
      <c r="C24" s="234" t="s">
        <v>455</v>
      </c>
      <c r="D24" s="526">
        <v>5</v>
      </c>
      <c r="E24" s="527" t="s">
        <v>659</v>
      </c>
      <c r="F24" s="519"/>
      <c r="G24" s="519"/>
      <c r="H24" s="519"/>
      <c r="I24" s="412">
        <f>COUNTIF(D24,"&lt;&gt;"&amp;"")</f>
        <v>1</v>
      </c>
    </row>
    <row r="25" spans="1:9" s="74" customFormat="1" ht="118.5" customHeight="1" x14ac:dyDescent="0.25">
      <c r="A25" s="529"/>
      <c r="B25" s="516"/>
      <c r="C25" s="241" t="s">
        <v>280</v>
      </c>
      <c r="D25" s="526"/>
      <c r="E25" s="519"/>
      <c r="F25" s="519"/>
      <c r="G25" s="519"/>
      <c r="H25" s="519"/>
      <c r="I25" s="412"/>
    </row>
    <row r="26" spans="1:9" s="74" customFormat="1" ht="150" x14ac:dyDescent="0.25">
      <c r="A26" s="505">
        <v>9</v>
      </c>
      <c r="B26" s="209" t="s">
        <v>281</v>
      </c>
      <c r="C26" s="325" t="s">
        <v>617</v>
      </c>
      <c r="D26" s="512">
        <v>5</v>
      </c>
      <c r="E26" s="515" t="s">
        <v>660</v>
      </c>
      <c r="F26" s="514"/>
      <c r="G26" s="514"/>
      <c r="H26" s="514"/>
      <c r="I26" s="412">
        <f>COUNTIF(D26,"&lt;&gt;"&amp;"")</f>
        <v>1</v>
      </c>
    </row>
    <row r="27" spans="1:9" s="74" customFormat="1" ht="30" x14ac:dyDescent="0.25">
      <c r="A27" s="505"/>
      <c r="B27" s="206" t="s">
        <v>282</v>
      </c>
      <c r="C27" s="82" t="s">
        <v>618</v>
      </c>
      <c r="D27" s="512"/>
      <c r="E27" s="514"/>
      <c r="F27" s="514"/>
      <c r="G27" s="514"/>
      <c r="H27" s="514"/>
      <c r="I27" s="412"/>
    </row>
    <row r="28" spans="1:9" s="74" customFormat="1" ht="15" x14ac:dyDescent="0.25">
      <c r="A28" s="505"/>
      <c r="B28" s="206" t="s">
        <v>283</v>
      </c>
      <c r="C28" s="323"/>
      <c r="D28" s="512"/>
      <c r="E28" s="514"/>
      <c r="F28" s="514"/>
      <c r="G28" s="514"/>
      <c r="H28" s="514"/>
      <c r="I28" s="412"/>
    </row>
    <row r="29" spans="1:9" s="74" customFormat="1" ht="26.25" customHeight="1" x14ac:dyDescent="0.25">
      <c r="A29" s="505"/>
      <c r="B29" s="206" t="s">
        <v>284</v>
      </c>
      <c r="C29" s="174"/>
      <c r="D29" s="512"/>
      <c r="E29" s="514"/>
      <c r="F29" s="514"/>
      <c r="G29" s="514"/>
      <c r="H29" s="514"/>
      <c r="I29" s="412"/>
    </row>
    <row r="30" spans="1:9" s="74" customFormat="1" ht="26.25" customHeight="1" x14ac:dyDescent="0.25">
      <c r="A30" s="505"/>
      <c r="B30" s="206" t="s">
        <v>456</v>
      </c>
      <c r="C30" s="82" t="s">
        <v>145</v>
      </c>
      <c r="D30" s="512"/>
      <c r="E30" s="514"/>
      <c r="F30" s="514"/>
      <c r="G30" s="514"/>
      <c r="H30" s="514"/>
      <c r="I30" s="412"/>
    </row>
    <row r="31" spans="1:9" s="74" customFormat="1" ht="45" x14ac:dyDescent="0.25">
      <c r="A31" s="505"/>
      <c r="B31" s="206" t="s">
        <v>469</v>
      </c>
      <c r="C31" s="174"/>
      <c r="D31" s="512"/>
      <c r="E31" s="514"/>
      <c r="F31" s="514"/>
      <c r="G31" s="514"/>
      <c r="H31" s="514"/>
      <c r="I31" s="412"/>
    </row>
    <row r="32" spans="1:9" s="74" customFormat="1" ht="30" x14ac:dyDescent="0.25">
      <c r="A32" s="505"/>
      <c r="B32" s="207" t="s">
        <v>285</v>
      </c>
      <c r="C32" s="175" t="s">
        <v>286</v>
      </c>
      <c r="D32" s="512"/>
      <c r="E32" s="514"/>
      <c r="F32" s="514"/>
      <c r="G32" s="514"/>
      <c r="H32" s="514"/>
      <c r="I32" s="412"/>
    </row>
    <row r="33" spans="1:9" s="74" customFormat="1" ht="45" x14ac:dyDescent="0.25">
      <c r="A33" s="337">
        <v>10</v>
      </c>
      <c r="B33" s="242" t="s">
        <v>287</v>
      </c>
      <c r="C33" s="232" t="s">
        <v>455</v>
      </c>
      <c r="D33" s="179">
        <v>5</v>
      </c>
      <c r="E33" s="375" t="s">
        <v>661</v>
      </c>
      <c r="F33" s="369"/>
      <c r="G33" s="369"/>
      <c r="H33" s="369"/>
      <c r="I33" s="78">
        <f>COUNTIF(D33,"&lt;&gt;"&amp;"")</f>
        <v>1</v>
      </c>
    </row>
    <row r="34" spans="1:9" s="74" customFormat="1" ht="60" x14ac:dyDescent="0.25">
      <c r="A34" s="338">
        <v>11</v>
      </c>
      <c r="B34" s="211" t="s">
        <v>288</v>
      </c>
      <c r="C34" s="190" t="s">
        <v>145</v>
      </c>
      <c r="D34" s="180">
        <v>5</v>
      </c>
      <c r="E34" s="376" t="s">
        <v>662</v>
      </c>
      <c r="F34" s="370"/>
      <c r="G34" s="370"/>
      <c r="H34" s="370"/>
      <c r="I34" s="78">
        <f>COUNTIF(D34,"&lt;&gt;"&amp;"")</f>
        <v>1</v>
      </c>
    </row>
    <row r="35" spans="1:9" s="74" customFormat="1" ht="105" x14ac:dyDescent="0.25">
      <c r="A35" s="337">
        <v>12</v>
      </c>
      <c r="B35" s="224" t="s">
        <v>470</v>
      </c>
      <c r="C35" s="191" t="s">
        <v>471</v>
      </c>
      <c r="D35" s="179">
        <v>5</v>
      </c>
      <c r="E35" s="375" t="s">
        <v>663</v>
      </c>
      <c r="F35" s="369"/>
      <c r="G35" s="369"/>
      <c r="H35" s="369"/>
      <c r="I35" s="78">
        <f>COUNTIF(D35,"&lt;&gt;"&amp;"")</f>
        <v>1</v>
      </c>
    </row>
    <row r="36" spans="1:9" s="74" customFormat="1" ht="75" x14ac:dyDescent="0.25">
      <c r="A36" s="339">
        <v>13</v>
      </c>
      <c r="B36" s="211" t="s">
        <v>74</v>
      </c>
      <c r="C36" s="190" t="s">
        <v>289</v>
      </c>
      <c r="D36" s="180">
        <v>5</v>
      </c>
      <c r="E36" s="387" t="s">
        <v>704</v>
      </c>
      <c r="F36" s="370"/>
      <c r="G36" s="370"/>
      <c r="H36" s="370"/>
      <c r="I36" s="78">
        <f>COUNTIF(D36,"&lt;&gt;"&amp;"")</f>
        <v>1</v>
      </c>
    </row>
    <row r="37" spans="1:9" s="74" customFormat="1" ht="15.75" customHeight="1" x14ac:dyDescent="0.25">
      <c r="A37" s="480">
        <v>14</v>
      </c>
      <c r="B37" s="482" t="s">
        <v>472</v>
      </c>
      <c r="C37" s="190" t="s">
        <v>145</v>
      </c>
      <c r="D37" s="484">
        <v>5</v>
      </c>
      <c r="E37" s="486" t="s">
        <v>664</v>
      </c>
      <c r="F37" s="488"/>
      <c r="G37" s="488"/>
      <c r="H37" s="488"/>
      <c r="I37" s="78"/>
    </row>
    <row r="38" spans="1:9" s="74" customFormat="1" ht="105" x14ac:dyDescent="0.25">
      <c r="A38" s="481"/>
      <c r="B38" s="483"/>
      <c r="C38" s="234" t="s">
        <v>620</v>
      </c>
      <c r="D38" s="485"/>
      <c r="E38" s="487"/>
      <c r="F38" s="487"/>
      <c r="G38" s="487"/>
      <c r="H38" s="487"/>
      <c r="I38" s="78">
        <f>COUNTIF(D37,"&lt;&gt;"&amp;"")</f>
        <v>1</v>
      </c>
    </row>
    <row r="39" spans="1:9" s="74" customFormat="1" ht="105" x14ac:dyDescent="0.25">
      <c r="A39" s="336">
        <v>15</v>
      </c>
      <c r="B39" s="211" t="s">
        <v>486</v>
      </c>
      <c r="C39" s="190" t="s">
        <v>455</v>
      </c>
      <c r="D39" s="180">
        <v>5</v>
      </c>
      <c r="E39" s="376" t="s">
        <v>665</v>
      </c>
      <c r="F39" s="370"/>
      <c r="G39" s="370"/>
      <c r="H39" s="370"/>
      <c r="I39" s="78">
        <f>COUNTIF(D39,"&lt;&gt;"&amp;"")</f>
        <v>1</v>
      </c>
    </row>
    <row r="40" spans="1:9" s="74" customFormat="1" ht="75" x14ac:dyDescent="0.25">
      <c r="A40" s="337">
        <v>16</v>
      </c>
      <c r="B40" s="224" t="s">
        <v>295</v>
      </c>
      <c r="C40" s="232" t="s">
        <v>296</v>
      </c>
      <c r="D40" s="179">
        <v>5</v>
      </c>
      <c r="E40" s="388" t="s">
        <v>705</v>
      </c>
      <c r="F40" s="369"/>
      <c r="G40" s="369"/>
      <c r="H40" s="369"/>
      <c r="I40" s="78">
        <f>COUNTIF(D40,"&lt;&gt;"&amp;"")</f>
        <v>1</v>
      </c>
    </row>
    <row r="41" spans="1:9" s="74" customFormat="1" ht="30" x14ac:dyDescent="0.25">
      <c r="A41" s="491">
        <v>17</v>
      </c>
      <c r="B41" s="490" t="s">
        <v>319</v>
      </c>
      <c r="C41" s="173" t="s">
        <v>291</v>
      </c>
      <c r="D41" s="492">
        <v>5</v>
      </c>
      <c r="E41" s="509" t="s">
        <v>706</v>
      </c>
      <c r="F41" s="435"/>
      <c r="G41" s="435"/>
      <c r="H41" s="435"/>
      <c r="I41" s="412">
        <f>COUNTIF(D41,"&lt;&gt;"&amp;"")</f>
        <v>1</v>
      </c>
    </row>
    <row r="42" spans="1:9" s="74" customFormat="1" ht="45" x14ac:dyDescent="0.25">
      <c r="A42" s="491"/>
      <c r="B42" s="490"/>
      <c r="C42" s="289" t="s">
        <v>292</v>
      </c>
      <c r="D42" s="508"/>
      <c r="E42" s="433"/>
      <c r="F42" s="433"/>
      <c r="G42" s="433"/>
      <c r="H42" s="433"/>
      <c r="I42" s="412"/>
    </row>
    <row r="43" spans="1:9" s="74" customFormat="1" ht="75" x14ac:dyDescent="0.25">
      <c r="A43" s="491"/>
      <c r="B43" s="490"/>
      <c r="C43" s="174" t="s">
        <v>293</v>
      </c>
      <c r="D43" s="508"/>
      <c r="E43" s="433"/>
      <c r="F43" s="433"/>
      <c r="G43" s="433"/>
      <c r="H43" s="433"/>
      <c r="I43" s="412"/>
    </row>
    <row r="44" spans="1:9" s="74" customFormat="1" ht="60" x14ac:dyDescent="0.25">
      <c r="A44" s="491"/>
      <c r="B44" s="490"/>
      <c r="C44" s="175" t="s">
        <v>294</v>
      </c>
      <c r="D44" s="493"/>
      <c r="E44" s="434"/>
      <c r="F44" s="434"/>
      <c r="G44" s="434"/>
      <c r="H44" s="434"/>
      <c r="I44" s="412"/>
    </row>
    <row r="45" spans="1:9" s="74" customFormat="1" ht="60" x14ac:dyDescent="0.25">
      <c r="A45" s="337">
        <v>18</v>
      </c>
      <c r="B45" s="224" t="s">
        <v>297</v>
      </c>
      <c r="C45" s="234" t="s">
        <v>455</v>
      </c>
      <c r="D45" s="179">
        <v>1</v>
      </c>
      <c r="E45" s="369"/>
      <c r="F45" s="369"/>
      <c r="G45" s="369"/>
      <c r="H45" s="369"/>
      <c r="I45" s="78">
        <f>COUNTIF(D45,"&lt;&gt;"&amp;"")</f>
        <v>1</v>
      </c>
    </row>
    <row r="46" spans="1:9" s="74" customFormat="1" ht="26.25" customHeight="1" x14ac:dyDescent="0.25">
      <c r="A46" s="491">
        <v>19</v>
      </c>
      <c r="B46" s="490" t="s">
        <v>298</v>
      </c>
      <c r="C46" s="81" t="s">
        <v>455</v>
      </c>
      <c r="D46" s="512">
        <v>1</v>
      </c>
      <c r="E46" s="514"/>
      <c r="F46" s="514"/>
      <c r="G46" s="514"/>
      <c r="H46" s="514"/>
      <c r="I46" s="412">
        <f>COUNTIF(D46,"&lt;&gt;"&amp;"")</f>
        <v>1</v>
      </c>
    </row>
    <row r="47" spans="1:9" s="74" customFormat="1" ht="15" x14ac:dyDescent="0.25">
      <c r="A47" s="491"/>
      <c r="B47" s="490"/>
      <c r="C47" s="364" t="s">
        <v>97</v>
      </c>
      <c r="D47" s="512"/>
      <c r="E47" s="514"/>
      <c r="F47" s="514"/>
      <c r="G47" s="514"/>
      <c r="H47" s="514"/>
      <c r="I47" s="412"/>
    </row>
    <row r="48" spans="1:9" s="74" customFormat="1" ht="27" customHeight="1" x14ac:dyDescent="0.25">
      <c r="A48" s="491"/>
      <c r="B48" s="490"/>
      <c r="C48" s="82" t="s">
        <v>98</v>
      </c>
      <c r="D48" s="512"/>
      <c r="E48" s="514"/>
      <c r="F48" s="514"/>
      <c r="G48" s="514"/>
      <c r="H48" s="514"/>
      <c r="I48" s="412"/>
    </row>
    <row r="49" spans="1:9" s="74" customFormat="1" ht="30" x14ac:dyDescent="0.25">
      <c r="A49" s="533">
        <v>20</v>
      </c>
      <c r="B49" s="516" t="s">
        <v>489</v>
      </c>
      <c r="C49" s="240" t="s">
        <v>491</v>
      </c>
      <c r="D49" s="534">
        <v>5</v>
      </c>
      <c r="E49" s="527" t="s">
        <v>666</v>
      </c>
      <c r="F49" s="519"/>
      <c r="G49" s="488"/>
      <c r="H49" s="488"/>
      <c r="I49" s="412">
        <f>COUNTIF(D49,"&lt;&gt;"&amp;"")</f>
        <v>1</v>
      </c>
    </row>
    <row r="50" spans="1:9" s="74" customFormat="1" ht="30" x14ac:dyDescent="0.25">
      <c r="A50" s="533"/>
      <c r="B50" s="517"/>
      <c r="C50" s="241" t="s">
        <v>490</v>
      </c>
      <c r="D50" s="534"/>
      <c r="E50" s="519"/>
      <c r="F50" s="519"/>
      <c r="G50" s="489"/>
      <c r="H50" s="489"/>
      <c r="I50" s="412"/>
    </row>
    <row r="51" spans="1:9" s="74" customFormat="1" ht="105" x14ac:dyDescent="0.25">
      <c r="A51" s="533"/>
      <c r="B51" s="517"/>
      <c r="C51" s="283" t="s">
        <v>492</v>
      </c>
      <c r="D51" s="534"/>
      <c r="E51" s="519"/>
      <c r="F51" s="519"/>
      <c r="G51" s="489"/>
      <c r="H51" s="489"/>
      <c r="I51" s="412"/>
    </row>
    <row r="52" spans="1:9" s="74" customFormat="1" ht="30" x14ac:dyDescent="0.25">
      <c r="A52" s="533"/>
      <c r="B52" s="517"/>
      <c r="C52" s="241" t="s">
        <v>78</v>
      </c>
      <c r="D52" s="534"/>
      <c r="E52" s="519"/>
      <c r="F52" s="519"/>
      <c r="G52" s="489"/>
      <c r="H52" s="489"/>
      <c r="I52" s="412"/>
    </row>
    <row r="53" spans="1:9" s="74" customFormat="1" ht="15" x14ac:dyDescent="0.25">
      <c r="A53" s="533"/>
      <c r="B53" s="517"/>
      <c r="C53" s="241" t="s">
        <v>276</v>
      </c>
      <c r="D53" s="534"/>
      <c r="E53" s="519"/>
      <c r="F53" s="519"/>
      <c r="G53" s="489"/>
      <c r="H53" s="489"/>
      <c r="I53" s="412"/>
    </row>
    <row r="54" spans="1:9" s="74" customFormat="1" ht="45" x14ac:dyDescent="0.25">
      <c r="A54" s="533"/>
      <c r="B54" s="518"/>
      <c r="C54" s="232" t="s">
        <v>277</v>
      </c>
      <c r="D54" s="534"/>
      <c r="E54" s="519"/>
      <c r="F54" s="519"/>
      <c r="G54" s="487"/>
      <c r="H54" s="487"/>
      <c r="I54" s="412"/>
    </row>
    <row r="55" spans="1:9" s="74" customFormat="1" ht="75" customHeight="1" x14ac:dyDescent="0.25">
      <c r="A55" s="520">
        <v>21</v>
      </c>
      <c r="B55" s="500" t="s">
        <v>318</v>
      </c>
      <c r="C55" s="82" t="s">
        <v>488</v>
      </c>
      <c r="D55" s="484">
        <v>5</v>
      </c>
      <c r="E55" s="511" t="s">
        <v>667</v>
      </c>
      <c r="F55" s="433"/>
      <c r="G55" s="435"/>
      <c r="H55" s="435"/>
      <c r="I55" s="412">
        <f>COUNTIF(D55,"&lt;&gt;"&amp;"")</f>
        <v>1</v>
      </c>
    </row>
    <row r="56" spans="1:9" s="74" customFormat="1" ht="60" x14ac:dyDescent="0.25">
      <c r="A56" s="521"/>
      <c r="B56" s="501"/>
      <c r="C56" s="82" t="s">
        <v>561</v>
      </c>
      <c r="D56" s="513"/>
      <c r="E56" s="433"/>
      <c r="F56" s="433"/>
      <c r="G56" s="433"/>
      <c r="H56" s="433"/>
      <c r="I56" s="412"/>
    </row>
    <row r="57" spans="1:9" s="74" customFormat="1" ht="45" x14ac:dyDescent="0.25">
      <c r="A57" s="522"/>
      <c r="B57" s="501"/>
      <c r="C57" s="175" t="s">
        <v>562</v>
      </c>
      <c r="D57" s="513"/>
      <c r="E57" s="434"/>
      <c r="F57" s="434"/>
      <c r="G57" s="434"/>
      <c r="H57" s="434"/>
      <c r="I57" s="412"/>
    </row>
    <row r="58" spans="1:9" s="74" customFormat="1" ht="45" x14ac:dyDescent="0.25">
      <c r="A58" s="480">
        <v>22</v>
      </c>
      <c r="B58" s="499" t="s">
        <v>473</v>
      </c>
      <c r="C58" s="240" t="s">
        <v>302</v>
      </c>
      <c r="D58" s="484">
        <v>5</v>
      </c>
      <c r="E58" s="486" t="s">
        <v>668</v>
      </c>
      <c r="F58" s="488"/>
      <c r="G58" s="488"/>
      <c r="H58" s="488"/>
      <c r="I58" s="412">
        <f>COUNTIF(D58,"&lt;&gt;"&amp;"")</f>
        <v>1</v>
      </c>
    </row>
    <row r="59" spans="1:9" s="74" customFormat="1" ht="15" x14ac:dyDescent="0.25">
      <c r="A59" s="498"/>
      <c r="B59" s="499"/>
      <c r="C59" s="241" t="s">
        <v>419</v>
      </c>
      <c r="D59" s="513"/>
      <c r="E59" s="489"/>
      <c r="F59" s="489"/>
      <c r="G59" s="489"/>
      <c r="H59" s="489"/>
      <c r="I59" s="412"/>
    </row>
    <row r="60" spans="1:9" s="74" customFormat="1" ht="15" x14ac:dyDescent="0.25">
      <c r="A60" s="498"/>
      <c r="B60" s="499"/>
      <c r="C60" s="241" t="s">
        <v>458</v>
      </c>
      <c r="D60" s="513"/>
      <c r="E60" s="489"/>
      <c r="F60" s="489"/>
      <c r="G60" s="489"/>
      <c r="H60" s="489"/>
      <c r="I60" s="412"/>
    </row>
    <row r="61" spans="1:9" s="74" customFormat="1" ht="30" x14ac:dyDescent="0.25">
      <c r="A61" s="481"/>
      <c r="B61" s="499"/>
      <c r="C61" s="232" t="s">
        <v>303</v>
      </c>
      <c r="D61" s="485"/>
      <c r="E61" s="487"/>
      <c r="F61" s="487"/>
      <c r="G61" s="487"/>
      <c r="H61" s="487"/>
      <c r="I61" s="412"/>
    </row>
    <row r="62" spans="1:9" s="74" customFormat="1" ht="45" x14ac:dyDescent="0.25">
      <c r="A62" s="338">
        <v>23</v>
      </c>
      <c r="B62" s="70" t="s">
        <v>474</v>
      </c>
      <c r="C62" s="210" t="s">
        <v>475</v>
      </c>
      <c r="D62" s="246">
        <v>5</v>
      </c>
      <c r="E62" s="376" t="s">
        <v>669</v>
      </c>
      <c r="F62" s="370"/>
      <c r="G62" s="370"/>
      <c r="H62" s="370"/>
      <c r="I62" s="78">
        <f>COUNTIF(D62,"&lt;&gt;"&amp;"")</f>
        <v>1</v>
      </c>
    </row>
    <row r="63" spans="1:9" s="74" customFormat="1" ht="90" x14ac:dyDescent="0.25">
      <c r="A63" s="340">
        <v>24</v>
      </c>
      <c r="B63" s="236" t="s">
        <v>609</v>
      </c>
      <c r="C63" s="238" t="s">
        <v>304</v>
      </c>
      <c r="D63" s="247">
        <v>5</v>
      </c>
      <c r="E63" s="389" t="s">
        <v>707</v>
      </c>
      <c r="F63" s="368"/>
      <c r="G63" s="368"/>
      <c r="H63" s="368"/>
      <c r="I63" s="75">
        <f>COUNTIF(D63,"&lt;&gt;"&amp;"")</f>
        <v>1</v>
      </c>
    </row>
    <row r="64" spans="1:9" s="74" customFormat="1" ht="60" x14ac:dyDescent="0.25">
      <c r="A64" s="505">
        <v>25</v>
      </c>
      <c r="B64" s="173" t="s">
        <v>305</v>
      </c>
      <c r="C64" s="81" t="s">
        <v>145</v>
      </c>
      <c r="D64" s="492">
        <v>5</v>
      </c>
      <c r="E64" s="510" t="s">
        <v>670</v>
      </c>
      <c r="F64" s="435"/>
      <c r="G64" s="435"/>
      <c r="H64" s="435"/>
      <c r="I64" s="412">
        <f>COUNTIF(D64,"&lt;&gt;"&amp;"")</f>
        <v>1</v>
      </c>
    </row>
    <row r="65" spans="1:9" s="74" customFormat="1" ht="90" x14ac:dyDescent="0.25">
      <c r="A65" s="505"/>
      <c r="B65" s="174" t="s">
        <v>306</v>
      </c>
      <c r="C65" s="227" t="s">
        <v>75</v>
      </c>
      <c r="D65" s="508"/>
      <c r="E65" s="433"/>
      <c r="F65" s="433"/>
      <c r="G65" s="433"/>
      <c r="H65" s="433"/>
      <c r="I65" s="412"/>
    </row>
    <row r="66" spans="1:9" s="74" customFormat="1" ht="30" x14ac:dyDescent="0.25">
      <c r="A66" s="505"/>
      <c r="B66" s="174" t="s">
        <v>307</v>
      </c>
      <c r="C66" s="82" t="s">
        <v>310</v>
      </c>
      <c r="D66" s="508"/>
      <c r="E66" s="433"/>
      <c r="F66" s="433"/>
      <c r="G66" s="433"/>
      <c r="H66" s="433"/>
      <c r="I66" s="412"/>
    </row>
    <row r="67" spans="1:9" s="74" customFormat="1" ht="30" x14ac:dyDescent="0.25">
      <c r="A67" s="505"/>
      <c r="B67" s="174" t="s">
        <v>308</v>
      </c>
      <c r="C67" s="282"/>
      <c r="D67" s="508"/>
      <c r="E67" s="433"/>
      <c r="F67" s="433"/>
      <c r="G67" s="433"/>
      <c r="H67" s="433"/>
      <c r="I67" s="412"/>
    </row>
    <row r="68" spans="1:9" s="74" customFormat="1" ht="60" x14ac:dyDescent="0.25">
      <c r="A68" s="505"/>
      <c r="B68" s="210" t="s">
        <v>309</v>
      </c>
      <c r="C68" s="174"/>
      <c r="D68" s="493"/>
      <c r="E68" s="434"/>
      <c r="F68" s="434"/>
      <c r="G68" s="434"/>
      <c r="H68" s="434"/>
      <c r="I68" s="412"/>
    </row>
    <row r="69" spans="1:9" s="74" customFormat="1" ht="26.25" customHeight="1" x14ac:dyDescent="0.25">
      <c r="A69" s="502">
        <v>26</v>
      </c>
      <c r="B69" s="308" t="s">
        <v>476</v>
      </c>
      <c r="C69" s="237"/>
      <c r="D69" s="494">
        <v>5</v>
      </c>
      <c r="E69" s="497" t="s">
        <v>708</v>
      </c>
      <c r="F69" s="488"/>
      <c r="G69" s="488"/>
      <c r="H69" s="488"/>
      <c r="I69" s="412">
        <f>COUNTIF(D69,"&lt;&gt;"&amp;"")</f>
        <v>1</v>
      </c>
    </row>
    <row r="70" spans="1:9" s="74" customFormat="1" ht="41.45" customHeight="1" x14ac:dyDescent="0.25">
      <c r="A70" s="502"/>
      <c r="B70" s="506" t="s">
        <v>477</v>
      </c>
      <c r="C70" s="238" t="s">
        <v>311</v>
      </c>
      <c r="D70" s="495"/>
      <c r="E70" s="489"/>
      <c r="F70" s="489"/>
      <c r="G70" s="489"/>
      <c r="H70" s="489"/>
      <c r="I70" s="412"/>
    </row>
    <row r="71" spans="1:9" s="74" customFormat="1" ht="30" x14ac:dyDescent="0.25">
      <c r="A71" s="502"/>
      <c r="B71" s="506"/>
      <c r="C71" s="238" t="s">
        <v>480</v>
      </c>
      <c r="D71" s="495"/>
      <c r="E71" s="489"/>
      <c r="F71" s="489"/>
      <c r="G71" s="489"/>
      <c r="H71" s="489"/>
      <c r="I71" s="412"/>
    </row>
    <row r="72" spans="1:9" s="74" customFormat="1" ht="56.45" customHeight="1" x14ac:dyDescent="0.25">
      <c r="A72" s="502"/>
      <c r="B72" s="507"/>
      <c r="C72" s="239" t="s">
        <v>600</v>
      </c>
      <c r="D72" s="496"/>
      <c r="E72" s="487"/>
      <c r="F72" s="487"/>
      <c r="G72" s="487"/>
      <c r="H72" s="487"/>
      <c r="I72" s="412"/>
    </row>
    <row r="73" spans="1:9" s="74" customFormat="1" ht="120" x14ac:dyDescent="0.25">
      <c r="A73" s="341">
        <v>27</v>
      </c>
      <c r="B73" s="174" t="s">
        <v>479</v>
      </c>
      <c r="C73" s="228" t="s">
        <v>481</v>
      </c>
      <c r="D73" s="246">
        <v>5</v>
      </c>
      <c r="E73" s="376" t="s">
        <v>671</v>
      </c>
      <c r="F73" s="370"/>
      <c r="G73" s="370"/>
      <c r="H73" s="370"/>
      <c r="I73" s="78">
        <f>COUNTIF(D73,"&lt;&gt;"&amp;"")</f>
        <v>1</v>
      </c>
    </row>
    <row r="74" spans="1:9" s="74" customFormat="1" ht="26.25" customHeight="1" x14ac:dyDescent="0.25">
      <c r="A74" s="503">
        <v>28</v>
      </c>
      <c r="B74" s="233" t="s">
        <v>610</v>
      </c>
      <c r="C74" s="234" t="s">
        <v>460</v>
      </c>
      <c r="D74" s="494">
        <v>5</v>
      </c>
      <c r="E74" s="497" t="s">
        <v>709</v>
      </c>
      <c r="F74" s="488"/>
      <c r="G74" s="488"/>
      <c r="H74" s="488"/>
      <c r="I74" s="412">
        <f>COUNTIF(D74,"&lt;&gt;"&amp;"")</f>
        <v>1</v>
      </c>
    </row>
    <row r="75" spans="1:9" s="74" customFormat="1" ht="60" x14ac:dyDescent="0.25">
      <c r="A75" s="503"/>
      <c r="B75" s="235" t="s">
        <v>482</v>
      </c>
      <c r="C75" s="232" t="s">
        <v>312</v>
      </c>
      <c r="D75" s="496"/>
      <c r="E75" s="487"/>
      <c r="F75" s="487"/>
      <c r="G75" s="487"/>
      <c r="H75" s="487"/>
      <c r="I75" s="412"/>
    </row>
    <row r="76" spans="1:9" s="74" customFormat="1" ht="44.25" customHeight="1" x14ac:dyDescent="0.25">
      <c r="A76" s="491">
        <v>29</v>
      </c>
      <c r="B76" s="504" t="s">
        <v>76</v>
      </c>
      <c r="C76" s="82" t="s">
        <v>120</v>
      </c>
      <c r="D76" s="492">
        <v>5</v>
      </c>
      <c r="E76" s="509" t="s">
        <v>710</v>
      </c>
      <c r="F76" s="435"/>
      <c r="G76" s="435"/>
      <c r="H76" s="435"/>
      <c r="I76" s="412">
        <f>COUNTIF(D76,"&lt;&gt;"&amp;"")</f>
        <v>1</v>
      </c>
    </row>
    <row r="77" spans="1:9" s="74" customFormat="1" ht="26.25" customHeight="1" x14ac:dyDescent="0.25">
      <c r="A77" s="491"/>
      <c r="B77" s="490"/>
      <c r="C77" s="82" t="s">
        <v>313</v>
      </c>
      <c r="D77" s="493"/>
      <c r="E77" s="434"/>
      <c r="F77" s="434"/>
      <c r="G77" s="434"/>
      <c r="H77" s="434"/>
      <c r="I77" s="412"/>
    </row>
    <row r="78" spans="1:9" s="74" customFormat="1" ht="45" x14ac:dyDescent="0.25">
      <c r="A78" s="502">
        <v>30</v>
      </c>
      <c r="B78" s="499" t="s">
        <v>77</v>
      </c>
      <c r="C78" s="234" t="s">
        <v>314</v>
      </c>
      <c r="D78" s="494">
        <v>5</v>
      </c>
      <c r="E78" s="497" t="s">
        <v>711</v>
      </c>
      <c r="F78" s="488"/>
      <c r="G78" s="488"/>
      <c r="H78" s="488"/>
      <c r="I78" s="412">
        <f>COUNTIF(D78,"&lt;&gt;"&amp;"")</f>
        <v>1</v>
      </c>
    </row>
    <row r="79" spans="1:9" s="74" customFormat="1" ht="45" x14ac:dyDescent="0.25">
      <c r="A79" s="502"/>
      <c r="B79" s="499"/>
      <c r="C79" s="273" t="s">
        <v>315</v>
      </c>
      <c r="D79" s="495"/>
      <c r="E79" s="489"/>
      <c r="F79" s="489"/>
      <c r="G79" s="489"/>
      <c r="H79" s="489"/>
      <c r="I79" s="412"/>
    </row>
    <row r="80" spans="1:9" s="74" customFormat="1" ht="45" x14ac:dyDescent="0.25">
      <c r="A80" s="502"/>
      <c r="B80" s="499"/>
      <c r="C80" s="241" t="s">
        <v>315</v>
      </c>
      <c r="D80" s="495"/>
      <c r="E80" s="489"/>
      <c r="F80" s="489"/>
      <c r="G80" s="489"/>
      <c r="H80" s="489"/>
      <c r="I80" s="412"/>
    </row>
    <row r="81" spans="1:9" s="74" customFormat="1" ht="30" x14ac:dyDescent="0.25">
      <c r="A81" s="502"/>
      <c r="B81" s="499"/>
      <c r="C81" s="232" t="s">
        <v>316</v>
      </c>
      <c r="D81" s="496"/>
      <c r="E81" s="487"/>
      <c r="F81" s="487"/>
      <c r="G81" s="487"/>
      <c r="H81" s="487"/>
      <c r="I81" s="412"/>
    </row>
    <row r="82" spans="1:9" s="74" customFormat="1" ht="45" x14ac:dyDescent="0.25">
      <c r="A82" s="338">
        <v>31</v>
      </c>
      <c r="B82" s="211" t="s">
        <v>484</v>
      </c>
      <c r="C82" s="175" t="s">
        <v>317</v>
      </c>
      <c r="D82" s="246">
        <v>5</v>
      </c>
      <c r="E82" s="387" t="s">
        <v>712</v>
      </c>
      <c r="F82" s="376"/>
      <c r="G82" s="376" t="s">
        <v>634</v>
      </c>
      <c r="H82" s="379" t="s">
        <v>694</v>
      </c>
      <c r="I82" s="78">
        <f>COUNTIF(D82,"&lt;&gt;"&amp;"")</f>
        <v>1</v>
      </c>
    </row>
  </sheetData>
  <sheetProtection formatCells="0" formatRows="0" insertHyperlinks="0"/>
  <mergeCells count="132">
    <mergeCell ref="G49:G54"/>
    <mergeCell ref="H49:H54"/>
    <mergeCell ref="G17:G23"/>
    <mergeCell ref="H17:H23"/>
    <mergeCell ref="A26:A32"/>
    <mergeCell ref="D26:D32"/>
    <mergeCell ref="H8:H13"/>
    <mergeCell ref="A8:A13"/>
    <mergeCell ref="I8:I13"/>
    <mergeCell ref="A49:A54"/>
    <mergeCell ref="D49:D54"/>
    <mergeCell ref="I15:I16"/>
    <mergeCell ref="B8:B13"/>
    <mergeCell ref="D8:D13"/>
    <mergeCell ref="H15:H16"/>
    <mergeCell ref="G15:G16"/>
    <mergeCell ref="F15:F16"/>
    <mergeCell ref="E15:E16"/>
    <mergeCell ref="D15:D16"/>
    <mergeCell ref="A15:A16"/>
    <mergeCell ref="E49:E54"/>
    <mergeCell ref="E8:E13"/>
    <mergeCell ref="F8:F13"/>
    <mergeCell ref="G8:G13"/>
    <mergeCell ref="B49:B54"/>
    <mergeCell ref="F49:F54"/>
    <mergeCell ref="A55:A57"/>
    <mergeCell ref="A2:H2"/>
    <mergeCell ref="A6:A7"/>
    <mergeCell ref="B6:B7"/>
    <mergeCell ref="D6:D7"/>
    <mergeCell ref="I6:I7"/>
    <mergeCell ref="F6:F7"/>
    <mergeCell ref="E6:E7"/>
    <mergeCell ref="G6:G7"/>
    <mergeCell ref="H6:H7"/>
    <mergeCell ref="A17:A23"/>
    <mergeCell ref="I17:I23"/>
    <mergeCell ref="B24:B25"/>
    <mergeCell ref="D24:D25"/>
    <mergeCell ref="E24:E25"/>
    <mergeCell ref="F24:F25"/>
    <mergeCell ref="G24:G25"/>
    <mergeCell ref="H24:H25"/>
    <mergeCell ref="A24:A25"/>
    <mergeCell ref="I24:I25"/>
    <mergeCell ref="B17:B23"/>
    <mergeCell ref="E17:E23"/>
    <mergeCell ref="D17:D23"/>
    <mergeCell ref="F17:F23"/>
    <mergeCell ref="I49:I54"/>
    <mergeCell ref="D41:D44"/>
    <mergeCell ref="I41:I44"/>
    <mergeCell ref="H41:H44"/>
    <mergeCell ref="G41:G44"/>
    <mergeCell ref="D55:D57"/>
    <mergeCell ref="I69:I72"/>
    <mergeCell ref="I64:I68"/>
    <mergeCell ref="D58:D61"/>
    <mergeCell ref="I26:I32"/>
    <mergeCell ref="I46:I48"/>
    <mergeCell ref="D46:D48"/>
    <mergeCell ref="E46:E48"/>
    <mergeCell ref="F46:F48"/>
    <mergeCell ref="G46:G48"/>
    <mergeCell ref="H46:H48"/>
    <mergeCell ref="F41:F44"/>
    <mergeCell ref="E41:E44"/>
    <mergeCell ref="E26:E32"/>
    <mergeCell ref="F26:F32"/>
    <mergeCell ref="G26:G32"/>
    <mergeCell ref="H26:H32"/>
    <mergeCell ref="E69:E72"/>
    <mergeCell ref="F69:F72"/>
    <mergeCell ref="G69:G72"/>
    <mergeCell ref="H69:H72"/>
    <mergeCell ref="E64:E68"/>
    <mergeCell ref="I55:I57"/>
    <mergeCell ref="I58:I61"/>
    <mergeCell ref="E58:E61"/>
    <mergeCell ref="F58:F61"/>
    <mergeCell ref="G58:G61"/>
    <mergeCell ref="H58:H61"/>
    <mergeCell ref="E55:E57"/>
    <mergeCell ref="I78:I81"/>
    <mergeCell ref="I76:I77"/>
    <mergeCell ref="I74:I75"/>
    <mergeCell ref="H64:H68"/>
    <mergeCell ref="D74:D75"/>
    <mergeCell ref="E74:E75"/>
    <mergeCell ref="A78:A81"/>
    <mergeCell ref="B78:B81"/>
    <mergeCell ref="A74:A75"/>
    <mergeCell ref="A76:A77"/>
    <mergeCell ref="B76:B77"/>
    <mergeCell ref="A64:A68"/>
    <mergeCell ref="A69:A72"/>
    <mergeCell ref="B70:B72"/>
    <mergeCell ref="D64:D68"/>
    <mergeCell ref="D69:D72"/>
    <mergeCell ref="F64:F68"/>
    <mergeCell ref="G64:G68"/>
    <mergeCell ref="E76:E77"/>
    <mergeCell ref="F76:F77"/>
    <mergeCell ref="G76:G77"/>
    <mergeCell ref="F74:F75"/>
    <mergeCell ref="G74:G75"/>
    <mergeCell ref="H74:H75"/>
    <mergeCell ref="A37:A38"/>
    <mergeCell ref="B37:B38"/>
    <mergeCell ref="D37:D38"/>
    <mergeCell ref="E37:E38"/>
    <mergeCell ref="F37:F38"/>
    <mergeCell ref="G37:G38"/>
    <mergeCell ref="H37:H38"/>
    <mergeCell ref="F78:F81"/>
    <mergeCell ref="G78:G81"/>
    <mergeCell ref="B46:B48"/>
    <mergeCell ref="B41:B44"/>
    <mergeCell ref="A41:A44"/>
    <mergeCell ref="A46:A48"/>
    <mergeCell ref="H78:H81"/>
    <mergeCell ref="H76:H77"/>
    <mergeCell ref="D76:D77"/>
    <mergeCell ref="D78:D81"/>
    <mergeCell ref="E78:E81"/>
    <mergeCell ref="A58:A61"/>
    <mergeCell ref="F55:F57"/>
    <mergeCell ref="G55:G57"/>
    <mergeCell ref="H55:H57"/>
    <mergeCell ref="B58:B61"/>
    <mergeCell ref="B55:B57"/>
  </mergeCells>
  <conditionalFormatting sqref="D4:D6 D8 D14:D15 D17 D24 D26 D33:D37 D39:D41 D45:D46 D49:D52 D58 D62:D64 D69 D73:D74 D76 D78 D82">
    <cfRule type="containsText" dxfId="85" priority="7" operator="containsText" text="5">
      <formula>NOT(ISERROR(SEARCH("5",D4)))</formula>
    </cfRule>
    <cfRule type="containsText" dxfId="84" priority="8" operator="containsText" text="4">
      <formula>NOT(ISERROR(SEARCH("4",D4)))</formula>
    </cfRule>
    <cfRule type="containsText" dxfId="83" priority="9" operator="containsText" text="3">
      <formula>NOT(ISERROR(SEARCH("3",D4)))</formula>
    </cfRule>
    <cfRule type="containsText" dxfId="82" priority="10" operator="containsText" text="2">
      <formula>NOT(ISERROR(SEARCH("2",D4)))</formula>
    </cfRule>
    <cfRule type="containsText" dxfId="81" priority="11" operator="containsText" text="1">
      <formula>NOT(ISERROR(SEARCH("1",D4)))</formula>
    </cfRule>
  </conditionalFormatting>
  <conditionalFormatting sqref="D55">
    <cfRule type="containsText" dxfId="80" priority="1" operator="containsText" text="5">
      <formula>NOT(ISERROR(SEARCH("5",D55)))</formula>
    </cfRule>
    <cfRule type="containsText" dxfId="79" priority="2" operator="containsText" text="4">
      <formula>NOT(ISERROR(SEARCH("4",D55)))</formula>
    </cfRule>
    <cfRule type="containsText" dxfId="78" priority="3" operator="containsText" text="3">
      <formula>NOT(ISERROR(SEARCH("3",D55)))</formula>
    </cfRule>
    <cfRule type="containsText" dxfId="77" priority="4" operator="containsText" text="2">
      <formula>NOT(ISERROR(SEARCH("2",D55)))</formula>
    </cfRule>
    <cfRule type="containsText" dxfId="76" priority="5" operator="containsText" text="1">
      <formula>NOT(ISERROR(SEARCH("1",D55)))</formula>
    </cfRule>
  </conditionalFormatting>
  <conditionalFormatting sqref="F1">
    <cfRule type="cellIs" dxfId="75" priority="6" operator="greaterThan">
      <formula>0</formula>
    </cfRule>
  </conditionalFormatting>
  <conditionalFormatting sqref="H1">
    <cfRule type="containsText" dxfId="74" priority="12" operator="containsText" text="Section not complete">
      <formula>NOT(ISERROR(SEARCH("Section not complete",H1)))</formula>
    </cfRule>
    <cfRule type="containsText" dxfId="73" priority="13" operator="containsText" text="Section complete">
      <formula>NOT(ISERROR(SEARCH("Section complete",H1)))</formula>
    </cfRule>
  </conditionalFormatting>
  <dataValidations count="2">
    <dataValidation type="list" allowBlank="1" showInputMessage="1" showErrorMessage="1" sqref="D55 D62:D82 D58 D4:D15 D39:D41 D17:D37" xr:uid="{00000000-0002-0000-0500-000000000000}">
      <formula1>"5,4,3,2"</formula1>
    </dataValidation>
    <dataValidation type="list" allowBlank="1" showInputMessage="1" showErrorMessage="1" sqref="D45:D54" xr:uid="{3D617166-A297-46F8-9C68-C1594747825A}">
      <formula1>"5,4,3,2,1"</formula1>
    </dataValidation>
  </dataValidations>
  <hyperlinks>
    <hyperlink ref="C4" r:id="rId1" display="https://assets.publishing.service.gov.uk/media/66d7301b9084b18b95709f75/Keeping_children_safe_in_education_2024.pdf" xr:uid="{51935268-3DAE-4FFD-B57D-1F7E423A8BB1}"/>
    <hyperlink ref="C5" r:id="rId2" display="https://assets.publishing.service.gov.uk/media/66d7301b9084b18b95709f75/Keeping_children_safe_in_education_2024.pdf" xr:uid="{608F9B04-7DD7-46CF-B650-30C4E5374932}"/>
    <hyperlink ref="C6" r:id="rId3" display="https://assets.publishing.service.gov.uk/media/66d7301b9084b18b95709f75/Keeping_children_safe_in_education_2024.pdf" xr:uid="{538E9D95-F15F-4D9E-910B-D8D8051B87DB}"/>
    <hyperlink ref="C7" r:id="rId4" display="https://assets.publishing.service.gov.uk/media/669e7501ab418ab055592a7b/Working_together_to_safeguard_children_2023.pdf" xr:uid="{5AC3606A-4E2D-4E94-8759-57ABEF978CE5}"/>
    <hyperlink ref="C8" r:id="rId5" display="https://assets.publishing.service.gov.uk/media/66d7301b9084b18b95709f75/Keeping_children_safe_in_education_2024.pdf" xr:uid="{99DE395E-2FCC-437E-9E39-A688FB03C377}"/>
    <hyperlink ref="C9" r:id="rId6" display="https://assets.publishing.service.gov.uk/media/669e7501ab418ab055592a7b/Working_together_to_safeguard_children_2023.pdf" xr:uid="{D421E08F-CC66-474D-B4FA-65B4FC1DBEBB}"/>
    <hyperlink ref="C10" r:id="rId7" display="https://www.safeguardingchildren.co.uk/professionals/procedures-practice-guidance-and-one-minute-guides/information-sharing-one-minute-guide/" xr:uid="{1C0BDAF1-5F30-4BD9-A9A3-EB6E2C77633E}"/>
    <hyperlink ref="C11" r:id="rId8" display="https://www.gov.uk/data-protection" xr:uid="{456B6F06-1B58-4D9E-B34B-CC3193F742CB}"/>
    <hyperlink ref="C13" r:id="rId9" display="https://assets.publishing.service.gov.uk/media/66320b06c084007696fca731/Info_sharing_advice_content_May_2024.pdf" xr:uid="{F0F9EDDE-234E-4ECE-9E50-B087DDB4CA9A}"/>
    <hyperlink ref="C14" r:id="rId10" display="https://assets.publishing.service.gov.uk/media/66d7301b9084b18b95709f75/Keeping_children_safe_in_education_2024.pdf" xr:uid="{4880453B-32EE-4495-B097-A54E891F1827}"/>
    <hyperlink ref="C52" r:id="rId11" display="https://cyps.northyorks.gov.uk/charges-and-lettings" xr:uid="{C8DCC273-9BEF-4445-ABC3-E15F08A20A09}"/>
    <hyperlink ref="C53" r:id="rId12" display="https://assets.publishing.service.gov.uk/media/65d735262197b201e57fa72a/Wraparound_childcare_guidance_for_schools_and_trusts_in_England.pdf" xr:uid="{42389094-EA35-4BF2-BA86-338380C00C9F}"/>
    <hyperlink ref="C17" r:id="rId13" display="https://assets.publishing.service.gov.uk/media/66d7301b9084b18b95709f75/Keeping_children_safe_in_education_2024.pdf" xr:uid="{C4E6164B-8330-4C1C-80CA-AC11727A96CF}"/>
    <hyperlink ref="C24" r:id="rId14" display="https://assets.publishing.service.gov.uk/media/66d7301b9084b18b95709f75/Keeping_children_safe_in_education_2024.pdf" xr:uid="{EC125C90-7AD4-4832-80BC-A1CFD59B6156}"/>
    <hyperlink ref="C25" r:id="rId15" display="https://assets.publishing.service.gov.uk/media/66d7301b9084b18b95709f75/Keeping_children_safe_in_education_2024.pdf" xr:uid="{308A628C-21BB-445B-A24C-731E07019C3B}"/>
    <hyperlink ref="C30" r:id="rId16" display="https://assets.publishing.service.gov.uk/media/66d7301b9084b18b95709f75/Keeping_children_safe_in_education_2024.pdf" xr:uid="{FAACFC47-B9AC-43DC-B255-775E9117E59D}"/>
    <hyperlink ref="C32" r:id="rId17" display="https://c-cluster-110.uploads.documents.cimpress.io/v1/uploads/d71d6fd8-b99e-4327-b8fd-1ac968b768a4~110/original?tenant=vbu-digital" xr:uid="{7D4984E3-68E1-4C0C-9AE9-570866D2C5D2}"/>
    <hyperlink ref="C33" r:id="rId18" display="https://assets.publishing.service.gov.uk/media/66d7301b9084b18b95709f75/Keeping_children_safe_in_education_2024.pdf" xr:uid="{F90CC9EF-1755-4239-9AE2-FAF160779311}"/>
    <hyperlink ref="C34" r:id="rId19" display="https://assets.publishing.service.gov.uk/media/66d7301b9084b18b95709f75/Keeping_children_safe_in_education_2024.pdf" xr:uid="{E237D843-5905-4A0E-87DA-9E9C0D70484D}"/>
    <hyperlink ref="C36" r:id="rId20" display="https://assets.publishing.service.gov.uk/media/634febd6d3bf7f618eda953d/the-report-independent-inquiry-into-child-sexual-abuse-october-2022.pdf" xr:uid="{AA71B3A7-E3A9-4A43-A484-DA05187D9DB4}"/>
    <hyperlink ref="C35" r:id="rId21" display="https://assets.publishing.service.gov.uk/media/66d7301b9084b18b95709f75/Keeping_children_safe_in_education_2024.pdf" xr:uid="{56FC9DDF-69F5-4B65-8C9D-7810FCE8C38C}"/>
    <hyperlink ref="C42" r:id="rId22" display="http://cyps.northyorks.gov.uk/school-emergency-response" xr:uid="{A9FA8EC0-C3D4-4F80-9C2E-BA6FFE4E5BF7}"/>
    <hyperlink ref="C44" r:id="rId23" display="https://www.protectuk.police.uk/about-protectuk" xr:uid="{CC18B2A1-DB17-4681-9EEF-CC68D2B176CB}"/>
    <hyperlink ref="C40" r:id="rId24" display="https://c-cluster-110.uploads.documents.cimpress.io/v1/uploads/7f7eaedb-7ced-4e6e-9b54-37a41c3dee36~110/original?tenant=vbu-digital" xr:uid="{484758DD-D631-4880-8F79-001C3128FCFC}"/>
    <hyperlink ref="C45" r:id="rId25" display="https://assets.publishing.service.gov.uk/media/66d7301b9084b18b95709f75/Keeping_children_safe_in_education_2024.pdf" xr:uid="{D6A16981-6EFA-4BB1-975E-1E59CAEC0F5A}"/>
    <hyperlink ref="C46" r:id="rId26" display="https://assets.publishing.service.gov.uk/media/66d7301b9084b18b95709f75/Keeping_children_safe_in_education_2024.pdf" xr:uid="{F18F0185-44E2-4F33-982D-BE5EF6757795}"/>
    <hyperlink ref="C48" r:id="rId27" display="https://www.gov.uk/government/publications/post-16-work-experience-as-a-part-of-16-to-19-study-programmes" xr:uid="{D729C989-13EE-4F8C-AE4D-1F966E71C341}"/>
    <hyperlink ref="C59" r:id="rId28" display="https://assets.publishing.service.gov.uk/media/66d7301b9084b18b95709f75/Keeping_children_safe_in_education_2024.pdf" xr:uid="{46D2940C-0056-4C6A-B0B1-42CC15AF10D9}"/>
    <hyperlink ref="C60" r:id="rId29" display="https://assets.publishing.service.gov.uk/media/66d7301b9084b18b95709f75/Keeping_children_safe_in_education_2024.pdf" xr:uid="{0394A1A2-CF59-4D32-BFA3-FF93CB680A14}"/>
    <hyperlink ref="C61" r:id="rId30" display="https://www.gov.uk/government/publications/what-to-do-if-youre-worried-a-child-is-being-abused--2" xr:uid="{D094A443-2EE2-45E2-9D56-78F5422CFC26}"/>
    <hyperlink ref="C15" r:id="rId31" display="https://www.gov.uk/government/publications/keeping-children-safe-in-education--2" xr:uid="{ED04A970-6634-4304-ABFB-2D605DC51E0D}"/>
    <hyperlink ref="C16" r:id="rId32" xr:uid="{FD3944B7-5EEA-4B2F-A184-80346B694569}"/>
    <hyperlink ref="C63" r:id="rId33" display="https://www.safeguardingchildren.co.uk/professionals/procedures-practice-guidance-and-one-minute-guides/managing-allegations-against-those-who-work-or-volunteer-with-children/" xr:uid="{7652C619-A445-48CF-9B94-798A1D919A72}"/>
    <hyperlink ref="C64" r:id="rId34" display="https://www.gov.uk/government/publications/keeping-children-safe-in-education--2" xr:uid="{CF718796-8258-42DC-814D-4269B6D9A908}"/>
    <hyperlink ref="C66" r:id="rId35" display="https://www.nspcc.org.uk/keeping-children-safe/reporting-abuse/dedicated-helplines/whistleblowing-advice-line/" xr:uid="{133AB463-AC3D-471B-8033-84778C8D8E16}"/>
    <hyperlink ref="C70" r:id="rId36" display="https://www.gov.uk/government/publications/review-of-sexual-abuse-in-schools-and-colleges/review-of-sexual-abuse-in-schools-and-colleges" xr:uid="{A14EE70E-58F8-43A5-B616-292BC19EBD23}"/>
    <hyperlink ref="C71" r:id="rId37" display="https://www.farrer.co.uk/globalassets/clients-and-sectors/safeguarding/addressing-child-on-child-abuse.pdf" xr:uid="{1D2361ED-259E-4E04-A394-C0926028F8C5}"/>
    <hyperlink ref="C72" r:id="rId38" display="https://www.gov.uk/government/publications/keeping-children-safe-in-education--2" xr:uid="{D0B8DA35-D576-4E9A-948B-8341C050BCA8}"/>
    <hyperlink ref="C77" r:id="rId39" display="https://www.safeguardingchildren.co.uk/professionals/procedures-practice-guidance-and-one-minute-guides/prevent-working-with-individuals-vulnerable-to-extremism/" xr:uid="{08EA183B-530C-4A19-9D50-C1B265D97357}"/>
    <hyperlink ref="C78" r:id="rId40" xr:uid="{8450D507-93E1-44AA-BF25-3456D3B84CAF}"/>
    <hyperlink ref="C79" r:id="rId41" display="https://www.elearning.prevent.homeoffice.gov.uk/edu/screen1.html" xr:uid="{EA573EAE-406C-4722-A8E1-D91A22BE0B9D}"/>
    <hyperlink ref="C80" r:id="rId42" display="https://www.elearning.prevent.homeoffice.gov.uk/edu/screen1.html" xr:uid="{A2AE856C-34E8-4103-A026-C8451A304A49}"/>
    <hyperlink ref="C81" r:id="rId43" display="https://www.gov.uk/government/publications/the-prevent-duty-safeguarding-learners-vulnerable-to-radicalisation" xr:uid="{5452F4B1-D54C-4D13-A3C7-4A6109EB68E1}"/>
    <hyperlink ref="C82" r:id="rId44" display="https://www.gov.uk/government/publications/prevent-duty-risk-assessment-templates" xr:uid="{0D82F97E-E361-4980-B344-1AC7C8D31E33}"/>
    <hyperlink ref="C76" r:id="rId45" display="https://nypartnerships.org.uk/prevent" xr:uid="{9F3485A2-6FBF-4D39-9A59-347A2FFF671F}"/>
    <hyperlink ref="C75" r:id="rId46" display="https://www.gov.uk/government/publications/prevent-duty-guidance" xr:uid="{26185874-94EC-4F28-A2BD-A3E6B6F6989E}"/>
    <hyperlink ref="C74" r:id="rId47" display="https://assets.publishing.service.gov.uk/media/66d7301b9084b18b95709f75/Keeping_children_safe_in_education_2024.pdf" xr:uid="{BD3D16F4-7862-4564-B86F-21B0390C7CCE}"/>
    <hyperlink ref="C50" r:id="rId48" display="https://www.gov.uk/government/publications/keeping-children-safe-in-out-of-school-settings-code-of-practice" xr:uid="{EA830A22-3613-402B-A107-ED9F37D7FAA2}"/>
    <hyperlink ref="C39" r:id="rId49" display="https://assets.publishing.service.gov.uk/media/66d7301b9084b18b95709f75/Keeping_children_safe_in_education_2024.pdf" xr:uid="{92A8DFD4-F37C-433B-909E-0C8BFCFE3FE9}"/>
    <hyperlink ref="C55" r:id="rId50" display="https://learning.nspcc.org.uk/child-health-development/intimate-care" xr:uid="{42674DD9-408B-460B-B094-A3B1BA5D0953}"/>
    <hyperlink ref="C56" r:id="rId51" display="https://www.safeguardingchildren.co.uk/wp-content/uploads/2019/09/guidance-for-safe-working-practice-for-professionals-working-in-education-settings-2019.pdf" xr:uid="{E5A52BF8-A653-41AF-96C2-B09486DBB48D}"/>
    <hyperlink ref="C57" r:id="rId52" xr:uid="{BF55A877-23AB-4EFF-8A6A-EFF587DA45F1}"/>
    <hyperlink ref="C12" r:id="rId53" xr:uid="{F812A89B-E578-4552-A755-9EA1E6C1421D}"/>
    <hyperlink ref="C23" r:id="rId54" display="Children missing education - GOV.UK (www.gov.uk)" xr:uid="{98F77D6F-7062-4961-AFEC-BF5EFAD17085}"/>
    <hyperlink ref="C54" r:id="rId55" xr:uid="{3D603ECA-E335-4119-9420-90599CEF29B7}"/>
    <hyperlink ref="C19" r:id="rId56" display="https://www.gov.uk/government/publications/working-together-to-improve-school-attendance" xr:uid="{4ABC73AB-8440-4492-B80C-BDC637006EEC}"/>
    <hyperlink ref="C21" r:id="rId57" display="https://www.safeguardingchildren.co.uk/children-who-go-missing-from-home-and-care/" xr:uid="{964DB419-650B-4EC8-91CB-EF3D8BEAAAED}"/>
    <hyperlink ref="C20" r:id="rId58" display="https://cyps.northyorks.gov.uk/children-missing-education" xr:uid="{3D45376E-75D4-4C5B-9148-4426BD2C905B}"/>
    <hyperlink ref="C27" r:id="rId59" xr:uid="{B0CFEB47-44F6-4A86-BC28-9834A3B4766A}"/>
    <hyperlink ref="C38" r:id="rId60" display="https://www.gov.uk/guidance/meeting-digital-and-technology-standards-in-schools-and-colleges/filtering-and-monitoring-standards-for-schools-and-colleges_x000a_" xr:uid="{82B82711-B206-499C-B8DD-5FF8B2E5E07E}"/>
    <hyperlink ref="C37" r:id="rId61" display="https://assets.publishing.service.gov.uk/media/66d7301b9084b18b95709f75/Keeping_children_safe_in_education_2024.pdf" xr:uid="{F1E93071-2F3B-470C-AD51-03F3CE24AB55}"/>
    <hyperlink ref="C47" r:id="rId62" xr:uid="{F0F2B0D7-B25E-4079-962A-981A74C3B822}"/>
  </hyperlinks>
  <pageMargins left="0.7" right="0.7" top="0.75" bottom="0.75" header="0.3" footer="0.3"/>
  <pageSetup paperSize="9" orientation="portrait" r:id="rId63"/>
  <headerFooter>
    <oddFooter>&amp;C&amp;1#&amp;"Calibri"&amp;10&amp;KFF0000OFFICIAL - SENSITIVE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J25"/>
  <sheetViews>
    <sheetView workbookViewId="0">
      <pane ySplit="3" topLeftCell="A20" activePane="bottomLeft" state="frozen"/>
      <selection pane="bottomLeft" activeCell="E21" sqref="E21"/>
    </sheetView>
  </sheetViews>
  <sheetFormatPr defaultRowHeight="15" x14ac:dyDescent="0.2"/>
  <cols>
    <col min="1" max="1" width="6.109375" style="7" customWidth="1"/>
    <col min="2" max="2" width="30.77734375" customWidth="1"/>
    <col min="3" max="3" width="30.77734375" style="32" customWidth="1"/>
    <col min="4" max="4" width="8.88671875" style="9" customWidth="1"/>
    <col min="5" max="5" width="41.21875" bestFit="1" customWidth="1"/>
    <col min="6" max="6" width="26.5546875" customWidth="1"/>
    <col min="7" max="7" width="26.6640625" customWidth="1"/>
    <col min="8" max="8" width="25.109375" bestFit="1" customWidth="1"/>
    <col min="9" max="10" width="8.88671875" hidden="1" customWidth="1"/>
  </cols>
  <sheetData>
    <row r="1" spans="1:10" s="125" customFormat="1" ht="39.950000000000003" customHeight="1" x14ac:dyDescent="0.2">
      <c r="A1" s="30"/>
      <c r="B1" s="125" t="s">
        <v>111</v>
      </c>
      <c r="C1" s="127">
        <f>SUM(14-I1)</f>
        <v>0</v>
      </c>
      <c r="D1" s="31"/>
      <c r="E1" s="125" t="s">
        <v>103</v>
      </c>
      <c r="F1" s="31">
        <f>COUNTIF(F4:F25,"&lt;&gt;"&amp;"")</f>
        <v>0</v>
      </c>
      <c r="G1" s="125" t="s">
        <v>26</v>
      </c>
      <c r="H1" s="127" t="str">
        <f>IF(I1=14,"Section complete","Section not complete")</f>
        <v>Section complete</v>
      </c>
      <c r="I1" s="125">
        <f>SUM(I4:I25)</f>
        <v>14</v>
      </c>
      <c r="J1" s="31">
        <f>I1</f>
        <v>14</v>
      </c>
    </row>
    <row r="2" spans="1:10" ht="42.6" customHeight="1" x14ac:dyDescent="0.2">
      <c r="A2" s="430" t="s">
        <v>260</v>
      </c>
      <c r="B2" s="474"/>
      <c r="C2" s="474"/>
      <c r="D2" s="474"/>
      <c r="E2" s="474"/>
      <c r="F2" s="474"/>
      <c r="G2" s="474"/>
      <c r="H2" s="474"/>
    </row>
    <row r="3" spans="1:10" s="6" customFormat="1" ht="15.75" x14ac:dyDescent="0.25">
      <c r="A3" s="8"/>
      <c r="B3" s="5" t="s">
        <v>19</v>
      </c>
      <c r="C3" s="68" t="s">
        <v>20</v>
      </c>
      <c r="D3" s="10" t="s">
        <v>21</v>
      </c>
      <c r="E3" s="5" t="s">
        <v>22</v>
      </c>
      <c r="F3" s="5" t="s">
        <v>23</v>
      </c>
      <c r="G3" s="5" t="s">
        <v>24</v>
      </c>
      <c r="H3" s="5" t="s">
        <v>25</v>
      </c>
    </row>
    <row r="4" spans="1:10" s="74" customFormat="1" ht="90" x14ac:dyDescent="0.25">
      <c r="A4" s="223">
        <v>1</v>
      </c>
      <c r="B4" s="97" t="s">
        <v>391</v>
      </c>
      <c r="C4" s="79" t="s">
        <v>392</v>
      </c>
      <c r="D4" s="178">
        <v>5</v>
      </c>
      <c r="E4" s="390" t="s">
        <v>713</v>
      </c>
      <c r="F4" s="346"/>
      <c r="G4" s="287"/>
      <c r="H4" s="287"/>
      <c r="I4" s="78">
        <f>COUNTIF(D4,"&lt;&gt;"&amp;"")</f>
        <v>1</v>
      </c>
    </row>
    <row r="5" spans="1:10" s="74" customFormat="1" ht="23.25" customHeight="1" x14ac:dyDescent="0.25">
      <c r="A5" s="537">
        <v>2</v>
      </c>
      <c r="B5" s="470" t="s">
        <v>393</v>
      </c>
      <c r="C5" s="221" t="s">
        <v>394</v>
      </c>
      <c r="D5" s="484">
        <v>5</v>
      </c>
      <c r="E5" s="544" t="s">
        <v>714</v>
      </c>
      <c r="F5" s="546"/>
      <c r="G5" s="554"/>
      <c r="H5" s="554"/>
      <c r="I5" s="412">
        <f t="shared" ref="I5:I25" si="0">COUNTIF(D5,"&lt;&gt;"&amp;"")</f>
        <v>1</v>
      </c>
    </row>
    <row r="6" spans="1:10" s="74" customFormat="1" ht="70.5" customHeight="1" x14ac:dyDescent="0.25">
      <c r="A6" s="537"/>
      <c r="B6" s="471"/>
      <c r="C6" s="205" t="s">
        <v>395</v>
      </c>
      <c r="D6" s="485"/>
      <c r="E6" s="545"/>
      <c r="F6" s="545"/>
      <c r="G6" s="545"/>
      <c r="H6" s="545"/>
      <c r="I6" s="412"/>
    </row>
    <row r="7" spans="1:10" s="74" customFormat="1" ht="62.25" customHeight="1" x14ac:dyDescent="0.25">
      <c r="A7" s="223">
        <v>3</v>
      </c>
      <c r="B7" s="154" t="s">
        <v>396</v>
      </c>
      <c r="C7" s="80" t="s">
        <v>397</v>
      </c>
      <c r="D7" s="277">
        <v>5</v>
      </c>
      <c r="E7" s="391" t="s">
        <v>715</v>
      </c>
      <c r="F7" s="355"/>
      <c r="G7" s="354"/>
      <c r="H7" s="354"/>
      <c r="I7" s="75">
        <f t="shared" si="0"/>
        <v>1</v>
      </c>
    </row>
    <row r="8" spans="1:10" s="74" customFormat="1" ht="30" customHeight="1" x14ac:dyDescent="0.25">
      <c r="A8" s="537">
        <v>4</v>
      </c>
      <c r="B8" s="553" t="s">
        <v>493</v>
      </c>
      <c r="C8" s="221" t="s">
        <v>399</v>
      </c>
      <c r="D8" s="494">
        <v>5</v>
      </c>
      <c r="E8" s="544" t="s">
        <v>716</v>
      </c>
      <c r="F8" s="546"/>
      <c r="G8" s="554"/>
      <c r="H8" s="554"/>
      <c r="I8" s="412">
        <f t="shared" si="0"/>
        <v>1</v>
      </c>
    </row>
    <row r="9" spans="1:10" s="74" customFormat="1" ht="117" customHeight="1" x14ac:dyDescent="0.25">
      <c r="A9" s="537"/>
      <c r="B9" s="553"/>
      <c r="C9" s="205" t="s">
        <v>400</v>
      </c>
      <c r="D9" s="496"/>
      <c r="E9" s="545"/>
      <c r="F9" s="545"/>
      <c r="G9" s="545"/>
      <c r="H9" s="545"/>
      <c r="I9" s="412"/>
    </row>
    <row r="10" spans="1:10" s="74" customFormat="1" ht="71.25" customHeight="1" x14ac:dyDescent="0.25">
      <c r="A10" s="223">
        <v>5</v>
      </c>
      <c r="B10" s="97" t="s">
        <v>401</v>
      </c>
      <c r="C10" s="80" t="s">
        <v>402</v>
      </c>
      <c r="D10" s="277">
        <v>5</v>
      </c>
      <c r="E10" s="391" t="s">
        <v>717</v>
      </c>
      <c r="F10" s="355"/>
      <c r="G10" s="354"/>
      <c r="H10" s="354"/>
      <c r="I10" s="78">
        <f t="shared" si="0"/>
        <v>1</v>
      </c>
    </row>
    <row r="11" spans="1:10" s="74" customFormat="1" ht="15" customHeight="1" x14ac:dyDescent="0.25">
      <c r="A11" s="537">
        <v>6</v>
      </c>
      <c r="B11" s="553" t="s">
        <v>494</v>
      </c>
      <c r="C11" s="221" t="s">
        <v>404</v>
      </c>
      <c r="D11" s="484">
        <v>5</v>
      </c>
      <c r="E11" s="550" t="s">
        <v>718</v>
      </c>
      <c r="F11" s="555"/>
      <c r="G11" s="551"/>
      <c r="H11" s="551"/>
      <c r="I11" s="412">
        <f t="shared" si="0"/>
        <v>1</v>
      </c>
    </row>
    <row r="12" spans="1:10" s="74" customFormat="1" ht="30" x14ac:dyDescent="0.25">
      <c r="A12" s="537"/>
      <c r="B12" s="553"/>
      <c r="C12" s="203" t="s">
        <v>405</v>
      </c>
      <c r="D12" s="513"/>
      <c r="E12" s="551"/>
      <c r="F12" s="551"/>
      <c r="G12" s="551"/>
      <c r="H12" s="551"/>
      <c r="I12" s="412"/>
    </row>
    <row r="13" spans="1:10" s="74" customFormat="1" ht="45" x14ac:dyDescent="0.25">
      <c r="A13" s="537"/>
      <c r="B13" s="553"/>
      <c r="C13" s="203" t="s">
        <v>406</v>
      </c>
      <c r="D13" s="485"/>
      <c r="E13" s="551"/>
      <c r="F13" s="551"/>
      <c r="G13" s="551"/>
      <c r="H13" s="551"/>
      <c r="I13" s="412"/>
    </row>
    <row r="14" spans="1:10" s="74" customFormat="1" ht="15" customHeight="1" x14ac:dyDescent="0.25">
      <c r="A14" s="547">
        <v>7</v>
      </c>
      <c r="B14" s="548" t="s">
        <v>407</v>
      </c>
      <c r="C14" s="79" t="s">
        <v>408</v>
      </c>
      <c r="D14" s="542">
        <v>5</v>
      </c>
      <c r="E14" s="552" t="s">
        <v>719</v>
      </c>
      <c r="F14" s="540"/>
      <c r="G14" s="541"/>
      <c r="H14" s="541"/>
      <c r="I14" s="412">
        <f t="shared" si="0"/>
        <v>1</v>
      </c>
    </row>
    <row r="15" spans="1:10" s="74" customFormat="1" ht="150" customHeight="1" x14ac:dyDescent="0.25">
      <c r="A15" s="547"/>
      <c r="B15" s="548"/>
      <c r="C15" s="116" t="s">
        <v>409</v>
      </c>
      <c r="D15" s="543"/>
      <c r="E15" s="539"/>
      <c r="F15" s="539"/>
      <c r="G15" s="539"/>
      <c r="H15" s="539"/>
      <c r="I15" s="412"/>
    </row>
    <row r="16" spans="1:10" s="74" customFormat="1" ht="90" x14ac:dyDescent="0.25">
      <c r="A16" s="225">
        <v>8</v>
      </c>
      <c r="B16" s="219" t="s">
        <v>495</v>
      </c>
      <c r="C16" s="204" t="s">
        <v>411</v>
      </c>
      <c r="D16" s="179">
        <v>5</v>
      </c>
      <c r="E16" s="373" t="s">
        <v>672</v>
      </c>
      <c r="F16" s="345"/>
      <c r="G16" s="344"/>
      <c r="H16" s="344"/>
      <c r="I16" s="78">
        <f t="shared" si="0"/>
        <v>1</v>
      </c>
    </row>
    <row r="17" spans="1:9" s="74" customFormat="1" ht="30" customHeight="1" x14ac:dyDescent="0.25">
      <c r="A17" s="547">
        <v>9</v>
      </c>
      <c r="B17" s="548" t="s">
        <v>412</v>
      </c>
      <c r="C17" s="154" t="s">
        <v>413</v>
      </c>
      <c r="D17" s="542">
        <v>5</v>
      </c>
      <c r="E17" s="552" t="s">
        <v>720</v>
      </c>
      <c r="F17" s="540"/>
      <c r="G17" s="541"/>
      <c r="H17" s="541"/>
      <c r="I17" s="412">
        <f t="shared" si="0"/>
        <v>1</v>
      </c>
    </row>
    <row r="18" spans="1:9" s="74" customFormat="1" ht="68.25" customHeight="1" x14ac:dyDescent="0.25">
      <c r="A18" s="547"/>
      <c r="B18" s="548"/>
      <c r="C18" s="212" t="s">
        <v>414</v>
      </c>
      <c r="D18" s="543"/>
      <c r="E18" s="539"/>
      <c r="F18" s="539"/>
      <c r="G18" s="539"/>
      <c r="H18" s="539"/>
      <c r="I18" s="412"/>
    </row>
    <row r="19" spans="1:9" s="74" customFormat="1" ht="105" x14ac:dyDescent="0.25">
      <c r="A19" s="225">
        <v>10</v>
      </c>
      <c r="B19" s="219" t="s">
        <v>415</v>
      </c>
      <c r="C19" s="205" t="s">
        <v>416</v>
      </c>
      <c r="D19" s="179">
        <v>5</v>
      </c>
      <c r="E19" s="392" t="s">
        <v>721</v>
      </c>
      <c r="F19" s="345"/>
      <c r="G19" s="344"/>
      <c r="H19" s="344"/>
      <c r="I19" s="78">
        <f t="shared" si="0"/>
        <v>1</v>
      </c>
    </row>
    <row r="20" spans="1:9" s="74" customFormat="1" ht="69.75" customHeight="1" x14ac:dyDescent="0.25">
      <c r="A20" s="223">
        <v>11</v>
      </c>
      <c r="B20" s="97" t="s">
        <v>417</v>
      </c>
      <c r="C20" s="194" t="s">
        <v>275</v>
      </c>
      <c r="D20" s="180">
        <v>5</v>
      </c>
      <c r="E20" s="390" t="s">
        <v>722</v>
      </c>
      <c r="F20" s="346"/>
      <c r="G20" s="287"/>
      <c r="H20" s="287"/>
      <c r="I20" s="78">
        <f t="shared" si="0"/>
        <v>1</v>
      </c>
    </row>
    <row r="21" spans="1:9" s="74" customFormat="1" ht="102" customHeight="1" x14ac:dyDescent="0.25">
      <c r="A21" s="225">
        <v>12</v>
      </c>
      <c r="B21" s="219" t="s">
        <v>418</v>
      </c>
      <c r="C21" s="221" t="s">
        <v>419</v>
      </c>
      <c r="D21" s="179">
        <v>5</v>
      </c>
      <c r="E21" s="392" t="s">
        <v>723</v>
      </c>
      <c r="F21" s="345"/>
      <c r="G21" s="344"/>
      <c r="H21" s="344"/>
      <c r="I21" s="78">
        <f t="shared" si="0"/>
        <v>1</v>
      </c>
    </row>
    <row r="22" spans="1:9" s="74" customFormat="1" ht="15" customHeight="1" x14ac:dyDescent="0.25">
      <c r="A22" s="547">
        <v>13</v>
      </c>
      <c r="B22" s="548" t="s">
        <v>420</v>
      </c>
      <c r="C22" s="79" t="s">
        <v>421</v>
      </c>
      <c r="D22" s="542">
        <v>5</v>
      </c>
      <c r="E22" s="525" t="s">
        <v>673</v>
      </c>
      <c r="F22" s="540"/>
      <c r="G22" s="541"/>
      <c r="H22" s="541"/>
      <c r="I22" s="412">
        <f t="shared" si="0"/>
        <v>1</v>
      </c>
    </row>
    <row r="23" spans="1:9" s="74" customFormat="1" ht="45" x14ac:dyDescent="0.25">
      <c r="A23" s="547"/>
      <c r="B23" s="548"/>
      <c r="C23" s="157" t="s">
        <v>422</v>
      </c>
      <c r="D23" s="549"/>
      <c r="E23" s="538"/>
      <c r="F23" s="538"/>
      <c r="G23" s="538"/>
      <c r="H23" s="538"/>
      <c r="I23" s="412"/>
    </row>
    <row r="24" spans="1:9" s="74" customFormat="1" ht="105" x14ac:dyDescent="0.25">
      <c r="A24" s="547"/>
      <c r="B24" s="548"/>
      <c r="C24" s="116" t="s">
        <v>614</v>
      </c>
      <c r="D24" s="543"/>
      <c r="E24" s="539"/>
      <c r="F24" s="539"/>
      <c r="G24" s="539"/>
      <c r="H24" s="539"/>
      <c r="I24" s="412"/>
    </row>
    <row r="25" spans="1:9" s="74" customFormat="1" ht="60" x14ac:dyDescent="0.25">
      <c r="A25" s="225">
        <v>14</v>
      </c>
      <c r="B25" s="219" t="s">
        <v>423</v>
      </c>
      <c r="C25" s="205" t="s">
        <v>424</v>
      </c>
      <c r="D25" s="179">
        <v>5</v>
      </c>
      <c r="E25" s="373" t="s">
        <v>674</v>
      </c>
      <c r="F25" s="345"/>
      <c r="G25" s="344"/>
      <c r="H25" s="344"/>
      <c r="I25" s="78">
        <f t="shared" si="0"/>
        <v>1</v>
      </c>
    </row>
  </sheetData>
  <sheetProtection formatCells="0" formatRows="0" insertHyperlinks="0"/>
  <mergeCells count="49">
    <mergeCell ref="I8:I9"/>
    <mergeCell ref="I5:I6"/>
    <mergeCell ref="F14:F15"/>
    <mergeCell ref="G14:G15"/>
    <mergeCell ref="H14:H15"/>
    <mergeCell ref="G8:G9"/>
    <mergeCell ref="H8:H9"/>
    <mergeCell ref="F11:F13"/>
    <mergeCell ref="G11:G13"/>
    <mergeCell ref="H11:H13"/>
    <mergeCell ref="F5:F6"/>
    <mergeCell ref="G5:G6"/>
    <mergeCell ref="H5:H6"/>
    <mergeCell ref="I22:I24"/>
    <mergeCell ref="I17:I18"/>
    <mergeCell ref="F17:F18"/>
    <mergeCell ref="I14:I15"/>
    <mergeCell ref="I11:I13"/>
    <mergeCell ref="H22:H24"/>
    <mergeCell ref="D22:D24"/>
    <mergeCell ref="E5:E6"/>
    <mergeCell ref="E11:E13"/>
    <mergeCell ref="A14:A15"/>
    <mergeCell ref="B14:B15"/>
    <mergeCell ref="A17:A18"/>
    <mergeCell ref="B17:B18"/>
    <mergeCell ref="E14:E15"/>
    <mergeCell ref="E17:E18"/>
    <mergeCell ref="A8:A9"/>
    <mergeCell ref="B8:B9"/>
    <mergeCell ref="A11:A13"/>
    <mergeCell ref="B11:B13"/>
    <mergeCell ref="D11:D13"/>
    <mergeCell ref="A2:H2"/>
    <mergeCell ref="A5:A6"/>
    <mergeCell ref="E22:E24"/>
    <mergeCell ref="F22:F24"/>
    <mergeCell ref="G17:G18"/>
    <mergeCell ref="H17:H18"/>
    <mergeCell ref="B5:B6"/>
    <mergeCell ref="D5:D6"/>
    <mergeCell ref="D17:D18"/>
    <mergeCell ref="D8:D9"/>
    <mergeCell ref="E8:E9"/>
    <mergeCell ref="F8:F9"/>
    <mergeCell ref="D14:D15"/>
    <mergeCell ref="G22:G24"/>
    <mergeCell ref="A22:A24"/>
    <mergeCell ref="B22:B24"/>
  </mergeCells>
  <conditionalFormatting sqref="D4:D5 D7:D8 D10:D11 D14 D16:D17 D19:D22 D25">
    <cfRule type="containsText" dxfId="72" priority="7" operator="containsText" text="5">
      <formula>NOT(ISERROR(SEARCH("5",D4)))</formula>
    </cfRule>
    <cfRule type="containsText" dxfId="71" priority="8" operator="containsText" text="4">
      <formula>NOT(ISERROR(SEARCH("4",D4)))</formula>
    </cfRule>
    <cfRule type="containsText" dxfId="70" priority="9" operator="containsText" text="3">
      <formula>NOT(ISERROR(SEARCH("3",D4)))</formula>
    </cfRule>
    <cfRule type="containsText" dxfId="69" priority="10" operator="containsText" text="2">
      <formula>NOT(ISERROR(SEARCH("2",D4)))</formula>
    </cfRule>
    <cfRule type="containsText" dxfId="68" priority="11" operator="containsText" text="1">
      <formula>NOT(ISERROR(SEARCH("1",D4)))</formula>
    </cfRule>
  </conditionalFormatting>
  <conditionalFormatting sqref="F1">
    <cfRule type="cellIs" dxfId="67" priority="6" operator="greaterThan">
      <formula>0</formula>
    </cfRule>
  </conditionalFormatting>
  <conditionalFormatting sqref="H1">
    <cfRule type="containsText" dxfId="66" priority="12" operator="containsText" text="Section not complete">
      <formula>NOT(ISERROR(SEARCH("Section not complete",H1)))</formula>
    </cfRule>
    <cfRule type="containsText" dxfId="65" priority="13" operator="containsText" text="Section complete">
      <formula>NOT(ISERROR(SEARCH("Section complete",H1)))</formula>
    </cfRule>
  </conditionalFormatting>
  <dataValidations count="1">
    <dataValidation type="list" allowBlank="1" showInputMessage="1" showErrorMessage="1" sqref="D4:D5 D7:D11 D14:D25" xr:uid="{00000000-0002-0000-0600-000000000000}">
      <formula1>"5,4,3,2"</formula1>
    </dataValidation>
  </dataValidations>
  <hyperlinks>
    <hyperlink ref="C4" r:id="rId1" display="https://assets.publishing.service.gov.uk/media/66ce094e8e33f28aae7e1f6d/Keeping_children_safe_in_education_2024_part_one.pdf" xr:uid="{744662DD-7662-4F9A-9ECA-69CBD8B6F344}"/>
    <hyperlink ref="C5" r:id="rId2" location="page=16" xr:uid="{D9B65839-998E-4CA1-8752-2BBF0D193E00}"/>
    <hyperlink ref="C7" r:id="rId3" display="https://assets.publishing.service.gov.uk/media/66ce094e8e33f28aae7e1f6d/Keeping_children_safe_in_education_2024_part_one.pdf" xr:uid="{45885A9C-E05F-43A6-9A93-C9EF711C8F80}"/>
    <hyperlink ref="C8" r:id="rId4" xr:uid="{C2DB535C-1C3D-44B9-8DD4-26E0E14D6ACF}"/>
    <hyperlink ref="C9" r:id="rId5" display="https://www.npcc.police.uk/SysSiteAssets/media/downloads/publications/publications-log/2020/when-to-call-the-police--guidance-for-schools-and-colleges.pdf" xr:uid="{8F55AA91-DE3B-4857-AC14-A351D6D391D5}"/>
    <hyperlink ref="C10" r:id="rId6" display="https://www.gov.uk/government/publications/children-act-1989-private-fostering" xr:uid="{FEB9C271-3E53-43BE-835C-F5337451E71B}"/>
    <hyperlink ref="C11" r:id="rId7" location="page=13" xr:uid="{C60B9751-1174-46B3-8034-7E62CD8890AE}"/>
    <hyperlink ref="C14" r:id="rId8" location="page-17" xr:uid="{5719ED0B-8FBB-4B49-AF80-4B266FB48198}"/>
    <hyperlink ref="C15" r:id="rId9" display="https://www.safeguardingchildren.co.uk/professionals/procedures-practice-guidance-and-one-minute-guides/professional-resolutions/" xr:uid="{5CECCD72-9963-412B-9FBD-398F737CE53A}"/>
    <hyperlink ref="C16" r:id="rId10" display="https://www.gov.uk/government/publications/school-inspection-handbook-eif" xr:uid="{58FB7E21-8907-4222-9F13-B52304458E3A}"/>
    <hyperlink ref="C19" r:id="rId11" xr:uid="{FBADA377-9460-434F-8197-A888ED750BA6}"/>
    <hyperlink ref="C20" r:id="rId12" display="https://assets.publishing.service.gov.uk/media/66320b06c084007696fca731/Info_sharing_advice_content_May_2024.pdf" xr:uid="{F7077FFA-9D7B-408D-8AC3-7E2020777E36}"/>
    <hyperlink ref="C21" r:id="rId13" location="page=4" xr:uid="{A2C82586-47D4-467D-9251-9370E3452092}"/>
    <hyperlink ref="C22" r:id="rId14" display="https://assets.publishing.service.gov.uk/media/66d7301b9084b18b95709f75/Keeping_children_safe_in_education_2024.pdf" xr:uid="{F27486C7-5A83-4A87-8DE6-8EF7BAEA2237}"/>
    <hyperlink ref="C25" r:id="rId15" location="page=51" xr:uid="{D8ADC8B3-060C-4467-B032-48AFF877C5DA}"/>
    <hyperlink ref="C6" r:id="rId16" display="https://www.contextualsafeguarding.org.uk/" xr:uid="{27040649-7823-47B1-BB50-10BED2B5310F}"/>
    <hyperlink ref="C24" r:id="rId17" display="https://www.legislation.gov.uk/ukpga/2008/23/contents" xr:uid="{F9C17829-9E57-49A8-A583-6189B1426717}"/>
  </hyperlinks>
  <pageMargins left="0.7" right="0.7" top="0.75" bottom="0.75" header="0.3" footer="0.3"/>
  <pageSetup paperSize="9" orientation="portrait" r:id="rId18"/>
  <headerFooter>
    <oddFooter>&amp;C&amp;1#&amp;"Calibri"&amp;10&amp;KFF0000OFFICIAL - SENSITIVE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J77"/>
  <sheetViews>
    <sheetView workbookViewId="0">
      <pane ySplit="3" topLeftCell="A71" activePane="bottomLeft" state="frozen"/>
      <selection pane="bottomLeft" activeCell="E76" sqref="E76:E77"/>
    </sheetView>
  </sheetViews>
  <sheetFormatPr defaultRowHeight="15" x14ac:dyDescent="0.2"/>
  <cols>
    <col min="1" max="1" width="6.109375" style="7" customWidth="1"/>
    <col min="2" max="3" width="30.77734375" customWidth="1"/>
    <col min="4" max="4" width="8.88671875" customWidth="1"/>
    <col min="5" max="5" width="41.21875" bestFit="1" customWidth="1"/>
    <col min="6" max="6" width="26.5546875" customWidth="1"/>
    <col min="7" max="7" width="26.6640625" customWidth="1"/>
    <col min="8" max="8" width="25.109375" customWidth="1"/>
    <col min="9" max="10" width="8.88671875" hidden="1" customWidth="1"/>
    <col min="11" max="11" width="8.88671875" customWidth="1"/>
  </cols>
  <sheetData>
    <row r="1" spans="1:10" s="28" customFormat="1" ht="20.25" x14ac:dyDescent="0.3">
      <c r="A1" s="30"/>
      <c r="B1" s="28" t="s">
        <v>111</v>
      </c>
      <c r="C1" s="28">
        <f>SUM(28-I1)</f>
        <v>0</v>
      </c>
      <c r="E1" s="28" t="s">
        <v>103</v>
      </c>
      <c r="F1" s="31">
        <f>COUNTIF(F4:F77,"&lt;&gt;"&amp;"")</f>
        <v>0</v>
      </c>
      <c r="G1" s="28" t="s">
        <v>26</v>
      </c>
      <c r="H1" s="29" t="str">
        <f>IF(I1=28,"Section complete","Section not complete")</f>
        <v>Section complete</v>
      </c>
      <c r="I1" s="31">
        <f>SUM(I4:I77)</f>
        <v>28</v>
      </c>
      <c r="J1" s="31">
        <f>I1</f>
        <v>28</v>
      </c>
    </row>
    <row r="2" spans="1:10" ht="42.6" customHeight="1" x14ac:dyDescent="0.2">
      <c r="A2" s="430" t="s">
        <v>261</v>
      </c>
      <c r="B2" s="430"/>
      <c r="C2" s="430"/>
      <c r="D2" s="430"/>
      <c r="E2" s="430"/>
      <c r="F2" s="430"/>
      <c r="G2" s="430"/>
      <c r="H2" s="430"/>
    </row>
    <row r="3" spans="1:10" s="6" customFormat="1" ht="15.75" x14ac:dyDescent="0.25">
      <c r="A3" s="8"/>
      <c r="B3" s="5" t="s">
        <v>19</v>
      </c>
      <c r="C3" s="5" t="s">
        <v>20</v>
      </c>
      <c r="D3" s="5" t="s">
        <v>21</v>
      </c>
      <c r="E3" s="5" t="s">
        <v>22</v>
      </c>
      <c r="F3" s="5" t="s">
        <v>23</v>
      </c>
      <c r="G3" s="5" t="s">
        <v>24</v>
      </c>
      <c r="H3" s="5" t="s">
        <v>25</v>
      </c>
    </row>
    <row r="4" spans="1:10" s="74" customFormat="1" ht="105" x14ac:dyDescent="0.25">
      <c r="A4" s="172">
        <v>1</v>
      </c>
      <c r="B4" s="155" t="s">
        <v>320</v>
      </c>
      <c r="C4" s="79" t="s">
        <v>321</v>
      </c>
      <c r="D4" s="213">
        <v>5</v>
      </c>
      <c r="E4" s="374" t="s">
        <v>675</v>
      </c>
      <c r="F4" s="346"/>
      <c r="G4" s="287"/>
      <c r="H4" s="287"/>
      <c r="I4" s="78">
        <f>COUNTIF(D4,"&lt;&gt;"&amp;"")</f>
        <v>1</v>
      </c>
    </row>
    <row r="5" spans="1:10" s="74" customFormat="1" ht="60" x14ac:dyDescent="0.25">
      <c r="A5" s="590">
        <v>2</v>
      </c>
      <c r="B5" s="215" t="s">
        <v>322</v>
      </c>
      <c r="C5" s="221" t="s">
        <v>145</v>
      </c>
      <c r="D5" s="557">
        <v>5</v>
      </c>
      <c r="E5" s="544" t="s">
        <v>724</v>
      </c>
      <c r="F5" s="546"/>
      <c r="G5" s="554"/>
      <c r="H5" s="554"/>
      <c r="I5" s="412">
        <f>COUNTIF(D5,"&lt;&gt;"&amp;"")</f>
        <v>1</v>
      </c>
    </row>
    <row r="6" spans="1:10" s="74" customFormat="1" x14ac:dyDescent="0.25">
      <c r="A6" s="590"/>
      <c r="B6" s="216" t="s">
        <v>323</v>
      </c>
      <c r="C6" s="204" t="s">
        <v>327</v>
      </c>
      <c r="D6" s="574"/>
      <c r="E6" s="581"/>
      <c r="F6" s="581"/>
      <c r="G6" s="581"/>
      <c r="H6" s="581"/>
      <c r="I6" s="412"/>
    </row>
    <row r="7" spans="1:10" s="74" customFormat="1" ht="30" x14ac:dyDescent="0.25">
      <c r="A7" s="590"/>
      <c r="B7" s="216" t="s">
        <v>324</v>
      </c>
      <c r="C7" s="204" t="s">
        <v>328</v>
      </c>
      <c r="D7" s="574"/>
      <c r="E7" s="581"/>
      <c r="F7" s="581"/>
      <c r="G7" s="581"/>
      <c r="H7" s="581"/>
      <c r="I7" s="412"/>
    </row>
    <row r="8" spans="1:10" s="74" customFormat="1" ht="30" x14ac:dyDescent="0.25">
      <c r="A8" s="590"/>
      <c r="B8" s="216" t="s">
        <v>325</v>
      </c>
      <c r="C8" s="204" t="s">
        <v>329</v>
      </c>
      <c r="D8" s="574"/>
      <c r="E8" s="581"/>
      <c r="F8" s="581"/>
      <c r="G8" s="581"/>
      <c r="H8" s="581"/>
      <c r="I8" s="412"/>
    </row>
    <row r="9" spans="1:10" s="74" customFormat="1" ht="15" customHeight="1" x14ac:dyDescent="0.25">
      <c r="A9" s="590"/>
      <c r="B9" s="216" t="s">
        <v>326</v>
      </c>
      <c r="C9" s="204" t="s">
        <v>330</v>
      </c>
      <c r="D9" s="574"/>
      <c r="E9" s="581"/>
      <c r="F9" s="581"/>
      <c r="G9" s="581"/>
      <c r="H9" s="581"/>
      <c r="I9" s="412"/>
    </row>
    <row r="10" spans="1:10" s="74" customFormat="1" ht="15" customHeight="1" x14ac:dyDescent="0.25">
      <c r="A10" s="590"/>
      <c r="B10" s="216"/>
      <c r="C10" s="204" t="s">
        <v>331</v>
      </c>
      <c r="D10" s="574"/>
      <c r="E10" s="581"/>
      <c r="F10" s="581"/>
      <c r="G10" s="581"/>
      <c r="H10" s="581"/>
      <c r="I10" s="412"/>
    </row>
    <row r="11" spans="1:10" s="74" customFormat="1" ht="15" customHeight="1" x14ac:dyDescent="0.25">
      <c r="A11" s="590"/>
      <c r="B11" s="217"/>
      <c r="C11" s="205" t="s">
        <v>332</v>
      </c>
      <c r="D11" s="558"/>
      <c r="E11" s="545"/>
      <c r="F11" s="545"/>
      <c r="G11" s="545"/>
      <c r="H11" s="545"/>
      <c r="I11" s="412"/>
    </row>
    <row r="12" spans="1:10" s="74" customFormat="1" ht="60" x14ac:dyDescent="0.25">
      <c r="A12" s="172">
        <v>3</v>
      </c>
      <c r="B12" s="156" t="s">
        <v>333</v>
      </c>
      <c r="C12" s="80" t="s">
        <v>334</v>
      </c>
      <c r="D12" s="214">
        <v>5</v>
      </c>
      <c r="E12" s="390" t="s">
        <v>725</v>
      </c>
      <c r="F12" s="346"/>
      <c r="G12" s="287"/>
      <c r="H12" s="287"/>
      <c r="I12" s="78">
        <f>COUNTIF(D12,"&lt;&gt;"&amp;"")</f>
        <v>1</v>
      </c>
    </row>
    <row r="13" spans="1:10" s="74" customFormat="1" ht="75" customHeight="1" x14ac:dyDescent="0.25">
      <c r="A13" s="582">
        <v>4</v>
      </c>
      <c r="B13" s="553" t="s">
        <v>335</v>
      </c>
      <c r="C13" s="202" t="s">
        <v>336</v>
      </c>
      <c r="D13" s="567">
        <v>5</v>
      </c>
      <c r="E13" s="544" t="s">
        <v>726</v>
      </c>
      <c r="F13" s="546"/>
      <c r="G13" s="554"/>
      <c r="H13" s="554"/>
      <c r="I13" s="412">
        <f>COUNTIF(D13,"&lt;&gt;"&amp;"")</f>
        <v>1</v>
      </c>
    </row>
    <row r="14" spans="1:10" s="74" customFormat="1" ht="30" x14ac:dyDescent="0.25">
      <c r="A14" s="582"/>
      <c r="B14" s="553"/>
      <c r="C14" s="204" t="s">
        <v>337</v>
      </c>
      <c r="D14" s="575"/>
      <c r="E14" s="581"/>
      <c r="F14" s="581"/>
      <c r="G14" s="581"/>
      <c r="H14" s="581"/>
      <c r="I14" s="412"/>
    </row>
    <row r="15" spans="1:10" s="74" customFormat="1" ht="30" x14ac:dyDescent="0.25">
      <c r="A15" s="582"/>
      <c r="B15" s="553"/>
      <c r="C15" s="204" t="s">
        <v>338</v>
      </c>
      <c r="D15" s="575"/>
      <c r="E15" s="581"/>
      <c r="F15" s="581"/>
      <c r="G15" s="581"/>
      <c r="H15" s="581"/>
      <c r="I15" s="412"/>
    </row>
    <row r="16" spans="1:10" s="74" customFormat="1" ht="30" x14ac:dyDescent="0.25">
      <c r="A16" s="582"/>
      <c r="B16" s="553"/>
      <c r="C16" s="204" t="s">
        <v>329</v>
      </c>
      <c r="D16" s="575"/>
      <c r="E16" s="581"/>
      <c r="F16" s="581"/>
      <c r="G16" s="581"/>
      <c r="H16" s="581"/>
      <c r="I16" s="412"/>
    </row>
    <row r="17" spans="1:9" s="74" customFormat="1" ht="30" x14ac:dyDescent="0.25">
      <c r="A17" s="582"/>
      <c r="B17" s="553"/>
      <c r="C17" s="204" t="s">
        <v>339</v>
      </c>
      <c r="D17" s="575"/>
      <c r="E17" s="581"/>
      <c r="F17" s="581"/>
      <c r="G17" s="581"/>
      <c r="H17" s="581"/>
      <c r="I17" s="412"/>
    </row>
    <row r="18" spans="1:9" s="74" customFormat="1" ht="26.25" customHeight="1" x14ac:dyDescent="0.25">
      <c r="A18" s="582"/>
      <c r="B18" s="553"/>
      <c r="C18" s="204" t="s">
        <v>331</v>
      </c>
      <c r="D18" s="575"/>
      <c r="E18" s="581"/>
      <c r="F18" s="581"/>
      <c r="G18" s="581"/>
      <c r="H18" s="581"/>
      <c r="I18" s="412"/>
    </row>
    <row r="19" spans="1:9" s="74" customFormat="1" ht="30" x14ac:dyDescent="0.25">
      <c r="A19" s="582"/>
      <c r="B19" s="553"/>
      <c r="C19" s="204" t="s">
        <v>340</v>
      </c>
      <c r="D19" s="575"/>
      <c r="E19" s="581"/>
      <c r="F19" s="581"/>
      <c r="G19" s="581"/>
      <c r="H19" s="581"/>
      <c r="I19" s="412"/>
    </row>
    <row r="20" spans="1:9" s="74" customFormat="1" ht="26.25" customHeight="1" x14ac:dyDescent="0.25">
      <c r="A20" s="582"/>
      <c r="B20" s="553"/>
      <c r="C20" s="204" t="s">
        <v>145</v>
      </c>
      <c r="D20" s="568"/>
      <c r="E20" s="545"/>
      <c r="F20" s="545"/>
      <c r="G20" s="545"/>
      <c r="H20" s="545"/>
      <c r="I20" s="412"/>
    </row>
    <row r="21" spans="1:9" s="74" customFormat="1" ht="74.25" customHeight="1" x14ac:dyDescent="0.25">
      <c r="A21" s="585">
        <v>5</v>
      </c>
      <c r="B21" s="548" t="s">
        <v>341</v>
      </c>
      <c r="C21" s="79" t="s">
        <v>330</v>
      </c>
      <c r="D21" s="560">
        <v>5</v>
      </c>
      <c r="E21" s="509" t="s">
        <v>727</v>
      </c>
      <c r="F21" s="556"/>
      <c r="G21" s="438"/>
      <c r="H21" s="438"/>
      <c r="I21" s="412">
        <f>COUNTIF(D21,"&lt;&gt;"&amp;"")</f>
        <v>1</v>
      </c>
    </row>
    <row r="22" spans="1:9" s="74" customFormat="1" ht="26.25" customHeight="1" x14ac:dyDescent="0.25">
      <c r="A22" s="585"/>
      <c r="B22" s="548"/>
      <c r="C22" s="116" t="s">
        <v>331</v>
      </c>
      <c r="D22" s="561"/>
      <c r="E22" s="439"/>
      <c r="F22" s="439"/>
      <c r="G22" s="439"/>
      <c r="H22" s="439"/>
      <c r="I22" s="412"/>
    </row>
    <row r="23" spans="1:9" s="74" customFormat="1" ht="60" x14ac:dyDescent="0.25">
      <c r="A23" s="218">
        <v>6</v>
      </c>
      <c r="B23" s="219" t="s">
        <v>342</v>
      </c>
      <c r="C23" s="205" t="s">
        <v>337</v>
      </c>
      <c r="D23" s="220">
        <v>5</v>
      </c>
      <c r="E23" s="388" t="s">
        <v>728</v>
      </c>
      <c r="F23" s="360"/>
      <c r="G23" s="219"/>
      <c r="H23" s="219"/>
      <c r="I23" s="78">
        <f>COUNTIF(D23,"&lt;&gt;"&amp;"")</f>
        <v>1</v>
      </c>
    </row>
    <row r="24" spans="1:9" s="74" customFormat="1" ht="74.25" customHeight="1" x14ac:dyDescent="0.25">
      <c r="A24" s="585">
        <v>7</v>
      </c>
      <c r="B24" s="424" t="s">
        <v>343</v>
      </c>
      <c r="C24" s="588" t="s">
        <v>344</v>
      </c>
      <c r="D24" s="563">
        <v>5</v>
      </c>
      <c r="E24" s="509" t="s">
        <v>729</v>
      </c>
      <c r="F24" s="556"/>
      <c r="G24" s="438"/>
      <c r="H24" s="438"/>
      <c r="I24" s="412">
        <f>COUNTIF(D24,"&lt;&gt;"&amp;"")</f>
        <v>1</v>
      </c>
    </row>
    <row r="25" spans="1:9" s="74" customFormat="1" ht="26.25" customHeight="1" x14ac:dyDescent="0.25">
      <c r="A25" s="585"/>
      <c r="B25" s="424"/>
      <c r="C25" s="589"/>
      <c r="D25" s="564"/>
      <c r="E25" s="439"/>
      <c r="F25" s="439"/>
      <c r="G25" s="439"/>
      <c r="H25" s="439"/>
      <c r="I25" s="412"/>
    </row>
    <row r="26" spans="1:9" s="74" customFormat="1" x14ac:dyDescent="0.25">
      <c r="A26" s="582">
        <v>8</v>
      </c>
      <c r="B26" s="553" t="s">
        <v>345</v>
      </c>
      <c r="C26" s="221" t="s">
        <v>346</v>
      </c>
      <c r="D26" s="567">
        <v>5</v>
      </c>
      <c r="E26" s="497" t="s">
        <v>730</v>
      </c>
      <c r="F26" s="559"/>
      <c r="G26" s="482"/>
      <c r="H26" s="482"/>
      <c r="I26" s="412">
        <f>COUNTIF(D26,"&lt;&gt;"&amp;"")</f>
        <v>1</v>
      </c>
    </row>
    <row r="27" spans="1:9" s="74" customFormat="1" ht="75" x14ac:dyDescent="0.25">
      <c r="A27" s="582"/>
      <c r="B27" s="553"/>
      <c r="C27" s="204" t="s">
        <v>616</v>
      </c>
      <c r="D27" s="575"/>
      <c r="E27" s="591"/>
      <c r="F27" s="562"/>
      <c r="G27" s="562"/>
      <c r="H27" s="562"/>
      <c r="I27" s="412"/>
    </row>
    <row r="28" spans="1:9" s="74" customFormat="1" ht="45" x14ac:dyDescent="0.25">
      <c r="A28" s="582"/>
      <c r="B28" s="553"/>
      <c r="C28" s="204" t="s">
        <v>625</v>
      </c>
      <c r="D28" s="568"/>
      <c r="E28" s="592"/>
      <c r="F28" s="483"/>
      <c r="G28" s="483"/>
      <c r="H28" s="483"/>
      <c r="I28" s="412"/>
    </row>
    <row r="29" spans="1:9" s="74" customFormat="1" ht="60" x14ac:dyDescent="0.25">
      <c r="A29" s="585">
        <v>9</v>
      </c>
      <c r="B29" s="548" t="s">
        <v>347</v>
      </c>
      <c r="C29" s="154" t="s">
        <v>348</v>
      </c>
      <c r="D29" s="560">
        <v>5</v>
      </c>
      <c r="E29" s="509" t="s">
        <v>731</v>
      </c>
      <c r="F29" s="556"/>
      <c r="G29" s="438"/>
      <c r="H29" s="438"/>
      <c r="I29" s="412">
        <f>COUNTIF(D29,"&lt;&gt;"&amp;"")</f>
        <v>1</v>
      </c>
    </row>
    <row r="30" spans="1:9" s="74" customFormat="1" ht="60" x14ac:dyDescent="0.25">
      <c r="A30" s="585"/>
      <c r="B30" s="548"/>
      <c r="C30" s="80" t="s">
        <v>349</v>
      </c>
      <c r="D30" s="566"/>
      <c r="E30" s="565"/>
      <c r="F30" s="565"/>
      <c r="G30" s="565"/>
      <c r="H30" s="565"/>
      <c r="I30" s="412"/>
    </row>
    <row r="31" spans="1:9" s="74" customFormat="1" ht="26.25" customHeight="1" x14ac:dyDescent="0.25">
      <c r="A31" s="585"/>
      <c r="B31" s="548"/>
      <c r="C31" s="80" t="s">
        <v>350</v>
      </c>
      <c r="D31" s="566"/>
      <c r="E31" s="565"/>
      <c r="F31" s="565"/>
      <c r="G31" s="565"/>
      <c r="H31" s="565"/>
      <c r="I31" s="412"/>
    </row>
    <row r="32" spans="1:9" s="74" customFormat="1" ht="30" x14ac:dyDescent="0.25">
      <c r="A32" s="585"/>
      <c r="B32" s="548"/>
      <c r="C32" s="80" t="s">
        <v>351</v>
      </c>
      <c r="D32" s="566"/>
      <c r="E32" s="565"/>
      <c r="F32" s="565"/>
      <c r="G32" s="565"/>
      <c r="H32" s="565"/>
      <c r="I32" s="412"/>
    </row>
    <row r="33" spans="1:9" s="74" customFormat="1" ht="30" x14ac:dyDescent="0.25">
      <c r="A33" s="585"/>
      <c r="B33" s="548"/>
      <c r="C33" s="80" t="s">
        <v>352</v>
      </c>
      <c r="D33" s="566"/>
      <c r="E33" s="565"/>
      <c r="F33" s="565"/>
      <c r="G33" s="565"/>
      <c r="H33" s="565"/>
      <c r="I33" s="412"/>
    </row>
    <row r="34" spans="1:9" s="74" customFormat="1" ht="26.25" customHeight="1" x14ac:dyDescent="0.25">
      <c r="A34" s="585"/>
      <c r="B34" s="548"/>
      <c r="C34" s="116" t="s">
        <v>353</v>
      </c>
      <c r="D34" s="561"/>
      <c r="E34" s="439"/>
      <c r="F34" s="439"/>
      <c r="G34" s="439"/>
      <c r="H34" s="439"/>
      <c r="I34" s="412"/>
    </row>
    <row r="35" spans="1:9" s="74" customFormat="1" ht="45" x14ac:dyDescent="0.25">
      <c r="A35" s="582">
        <v>10</v>
      </c>
      <c r="B35" s="553" t="s">
        <v>354</v>
      </c>
      <c r="C35" s="356" t="s">
        <v>624</v>
      </c>
      <c r="D35" s="557">
        <v>5</v>
      </c>
      <c r="E35" s="497" t="s">
        <v>732</v>
      </c>
      <c r="F35" s="559"/>
      <c r="G35" s="482"/>
      <c r="H35" s="482"/>
      <c r="I35" s="412">
        <f>COUNTIF(D35,"&lt;&gt;"&amp;"")</f>
        <v>1</v>
      </c>
    </row>
    <row r="36" spans="1:9" s="74" customFormat="1" ht="60" x14ac:dyDescent="0.25">
      <c r="A36" s="582"/>
      <c r="B36" s="553"/>
      <c r="C36" s="80" t="s">
        <v>626</v>
      </c>
      <c r="D36" s="574"/>
      <c r="E36" s="562"/>
      <c r="F36" s="562"/>
      <c r="G36" s="562"/>
      <c r="H36" s="562"/>
      <c r="I36" s="412"/>
    </row>
    <row r="37" spans="1:9" s="74" customFormat="1" ht="21.95" customHeight="1" x14ac:dyDescent="0.25">
      <c r="A37" s="582"/>
      <c r="B37" s="553"/>
      <c r="C37" s="204" t="s">
        <v>355</v>
      </c>
      <c r="D37" s="558"/>
      <c r="E37" s="483"/>
      <c r="F37" s="483"/>
      <c r="G37" s="483"/>
      <c r="H37" s="483"/>
      <c r="I37" s="412"/>
    </row>
    <row r="38" spans="1:9" s="74" customFormat="1" ht="89.25" customHeight="1" x14ac:dyDescent="0.25">
      <c r="A38" s="585">
        <v>11</v>
      </c>
      <c r="B38" s="548" t="s">
        <v>425</v>
      </c>
      <c r="C38" s="155" t="s">
        <v>356</v>
      </c>
      <c r="D38" s="560">
        <v>5</v>
      </c>
      <c r="E38" s="509" t="s">
        <v>733</v>
      </c>
      <c r="F38" s="556"/>
      <c r="G38" s="438"/>
      <c r="H38" s="438"/>
      <c r="I38" s="412">
        <f>COUNTIF(D38,"&lt;&gt;"&amp;"")</f>
        <v>1</v>
      </c>
    </row>
    <row r="39" spans="1:9" s="74" customFormat="1" ht="54.6" customHeight="1" x14ac:dyDescent="0.25">
      <c r="A39" s="585"/>
      <c r="B39" s="548"/>
      <c r="C39" s="116" t="s">
        <v>357</v>
      </c>
      <c r="D39" s="561"/>
      <c r="E39" s="439"/>
      <c r="F39" s="439"/>
      <c r="G39" s="439"/>
      <c r="H39" s="439"/>
      <c r="I39" s="412"/>
    </row>
    <row r="40" spans="1:9" s="74" customFormat="1" ht="30" x14ac:dyDescent="0.25">
      <c r="A40" s="582">
        <v>12</v>
      </c>
      <c r="B40" s="583" t="s">
        <v>358</v>
      </c>
      <c r="C40" s="205" t="s">
        <v>359</v>
      </c>
      <c r="D40" s="569">
        <v>5</v>
      </c>
      <c r="E40" s="497" t="s">
        <v>734</v>
      </c>
      <c r="F40" s="559"/>
      <c r="G40" s="482"/>
      <c r="H40" s="482"/>
      <c r="I40" s="412">
        <f>COUNTIF(D40,"&lt;&gt;"&amp;"")</f>
        <v>1</v>
      </c>
    </row>
    <row r="41" spans="1:9" s="74" customFormat="1" ht="30" x14ac:dyDescent="0.25">
      <c r="A41" s="582"/>
      <c r="B41" s="583"/>
      <c r="C41" s="221" t="s">
        <v>360</v>
      </c>
      <c r="D41" s="570"/>
      <c r="E41" s="483"/>
      <c r="F41" s="483"/>
      <c r="G41" s="483"/>
      <c r="H41" s="483"/>
      <c r="I41" s="412"/>
    </row>
    <row r="42" spans="1:9" s="74" customFormat="1" ht="29.25" customHeight="1" x14ac:dyDescent="0.25">
      <c r="A42" s="586">
        <v>13</v>
      </c>
      <c r="B42" s="548" t="s">
        <v>299</v>
      </c>
      <c r="C42" s="79" t="s">
        <v>361</v>
      </c>
      <c r="D42" s="578">
        <v>5</v>
      </c>
      <c r="E42" s="577" t="s">
        <v>735</v>
      </c>
      <c r="F42" s="576"/>
      <c r="G42" s="424"/>
      <c r="H42" s="424"/>
      <c r="I42" s="412">
        <f>COUNTIF(D45,"&lt;&gt;"&amp;"")</f>
        <v>1</v>
      </c>
    </row>
    <row r="43" spans="1:9" s="74" customFormat="1" ht="30" x14ac:dyDescent="0.25">
      <c r="A43" s="587"/>
      <c r="B43" s="548"/>
      <c r="C43" s="157" t="s">
        <v>300</v>
      </c>
      <c r="D43" s="579"/>
      <c r="E43" s="424"/>
      <c r="F43" s="424"/>
      <c r="G43" s="424"/>
      <c r="H43" s="424"/>
      <c r="I43" s="412"/>
    </row>
    <row r="44" spans="1:9" s="74" customFormat="1" ht="30" x14ac:dyDescent="0.25">
      <c r="A44" s="587"/>
      <c r="B44" s="548"/>
      <c r="C44" s="116" t="s">
        <v>301</v>
      </c>
      <c r="D44" s="580"/>
      <c r="E44" s="424"/>
      <c r="F44" s="424"/>
      <c r="G44" s="424"/>
      <c r="H44" s="424"/>
      <c r="I44" s="412"/>
    </row>
    <row r="45" spans="1:9" s="74" customFormat="1" x14ac:dyDescent="0.25">
      <c r="A45" s="466">
        <v>14</v>
      </c>
      <c r="B45" s="482" t="s">
        <v>496</v>
      </c>
      <c r="C45" s="221" t="s">
        <v>361</v>
      </c>
      <c r="D45" s="557">
        <v>5</v>
      </c>
      <c r="E45" s="497" t="s">
        <v>736</v>
      </c>
      <c r="F45" s="559"/>
      <c r="G45" s="482"/>
      <c r="H45" s="482"/>
      <c r="I45" s="412">
        <f>COUNTIF(D45,"&lt;&gt;"&amp;"")</f>
        <v>1</v>
      </c>
    </row>
    <row r="46" spans="1:9" s="74" customFormat="1" ht="30" x14ac:dyDescent="0.25">
      <c r="A46" s="584"/>
      <c r="B46" s="562"/>
      <c r="C46" s="203" t="s">
        <v>300</v>
      </c>
      <c r="D46" s="574"/>
      <c r="E46" s="562"/>
      <c r="F46" s="562"/>
      <c r="G46" s="562"/>
      <c r="H46" s="562"/>
      <c r="I46" s="412"/>
    </row>
    <row r="47" spans="1:9" s="74" customFormat="1" ht="30" x14ac:dyDescent="0.25">
      <c r="A47" s="584"/>
      <c r="B47" s="562"/>
      <c r="C47" s="205" t="s">
        <v>301</v>
      </c>
      <c r="D47" s="574"/>
      <c r="E47" s="562"/>
      <c r="F47" s="562"/>
      <c r="G47" s="562"/>
      <c r="H47" s="562"/>
      <c r="I47" s="412"/>
    </row>
    <row r="48" spans="1:9" s="74" customFormat="1" ht="60" x14ac:dyDescent="0.25">
      <c r="A48" s="172">
        <v>15</v>
      </c>
      <c r="B48" s="97" t="s">
        <v>362</v>
      </c>
      <c r="C48" s="80" t="s">
        <v>363</v>
      </c>
      <c r="D48" s="214">
        <v>5</v>
      </c>
      <c r="E48" s="387" t="s">
        <v>737</v>
      </c>
      <c r="F48" s="361"/>
      <c r="G48" s="97"/>
      <c r="H48" s="97"/>
      <c r="I48" s="78">
        <f>COUNTIF(D48,"&lt;&gt;"&amp;"")</f>
        <v>1</v>
      </c>
    </row>
    <row r="49" spans="1:9" s="74" customFormat="1" ht="30" x14ac:dyDescent="0.25">
      <c r="A49" s="572">
        <v>16</v>
      </c>
      <c r="B49" s="553" t="s">
        <v>364</v>
      </c>
      <c r="C49" s="221" t="s">
        <v>359</v>
      </c>
      <c r="D49" s="567">
        <v>5</v>
      </c>
      <c r="E49" s="497" t="s">
        <v>738</v>
      </c>
      <c r="F49" s="559"/>
      <c r="G49" s="482"/>
      <c r="H49" s="482"/>
      <c r="I49" s="412">
        <f>COUNTIF(D49,"&lt;&gt;"&amp;"")</f>
        <v>1</v>
      </c>
    </row>
    <row r="50" spans="1:9" s="74" customFormat="1" ht="30" x14ac:dyDescent="0.25">
      <c r="A50" s="572"/>
      <c r="B50" s="553"/>
      <c r="C50" s="204" t="s">
        <v>365</v>
      </c>
      <c r="D50" s="568"/>
      <c r="E50" s="483"/>
      <c r="F50" s="483"/>
      <c r="G50" s="483"/>
      <c r="H50" s="483"/>
      <c r="I50" s="412"/>
    </row>
    <row r="51" spans="1:9" s="74" customFormat="1" ht="75" x14ac:dyDescent="0.25">
      <c r="A51" s="571">
        <v>17</v>
      </c>
      <c r="B51" s="548" t="s">
        <v>366</v>
      </c>
      <c r="C51" s="79" t="s">
        <v>367</v>
      </c>
      <c r="D51" s="560">
        <v>5</v>
      </c>
      <c r="E51" s="509" t="s">
        <v>739</v>
      </c>
      <c r="F51" s="556"/>
      <c r="G51" s="438"/>
      <c r="H51" s="438"/>
      <c r="I51" s="412">
        <f>COUNTIF(D51,"&lt;&gt;"&amp;"")</f>
        <v>1</v>
      </c>
    </row>
    <row r="52" spans="1:9" s="74" customFormat="1" ht="26.25" customHeight="1" x14ac:dyDescent="0.25">
      <c r="A52" s="571"/>
      <c r="B52" s="548"/>
      <c r="C52" s="80" t="s">
        <v>368</v>
      </c>
      <c r="D52" s="566"/>
      <c r="E52" s="565"/>
      <c r="F52" s="565"/>
      <c r="G52" s="565"/>
      <c r="H52" s="565"/>
      <c r="I52" s="412"/>
    </row>
    <row r="53" spans="1:9" s="74" customFormat="1" ht="33" customHeight="1" x14ac:dyDescent="0.25">
      <c r="A53" s="571"/>
      <c r="B53" s="548"/>
      <c r="C53" s="307" t="s">
        <v>357</v>
      </c>
      <c r="D53" s="561"/>
      <c r="E53" s="439"/>
      <c r="F53" s="439"/>
      <c r="G53" s="439"/>
      <c r="H53" s="439"/>
      <c r="I53" s="412"/>
    </row>
    <row r="54" spans="1:9" s="74" customFormat="1" ht="29.25" customHeight="1" x14ac:dyDescent="0.25">
      <c r="A54" s="572">
        <v>18</v>
      </c>
      <c r="B54" s="553" t="s">
        <v>369</v>
      </c>
      <c r="C54" s="221" t="s">
        <v>370</v>
      </c>
      <c r="D54" s="567">
        <v>5</v>
      </c>
      <c r="E54" s="497" t="s">
        <v>740</v>
      </c>
      <c r="F54" s="559"/>
      <c r="G54" s="482"/>
      <c r="H54" s="482"/>
      <c r="I54" s="412">
        <f>COUNTIF(D54,"&lt;&gt;"&amp;"")</f>
        <v>1</v>
      </c>
    </row>
    <row r="55" spans="1:9" s="74" customFormat="1" ht="30" x14ac:dyDescent="0.25">
      <c r="A55" s="572"/>
      <c r="B55" s="553"/>
      <c r="C55" s="205" t="s">
        <v>371</v>
      </c>
      <c r="D55" s="568"/>
      <c r="E55" s="483"/>
      <c r="F55" s="483"/>
      <c r="G55" s="483"/>
      <c r="H55" s="483"/>
      <c r="I55" s="412"/>
    </row>
    <row r="56" spans="1:9" s="74" customFormat="1" ht="44.25" customHeight="1" x14ac:dyDescent="0.25">
      <c r="A56" s="571">
        <v>19</v>
      </c>
      <c r="B56" s="424" t="s">
        <v>372</v>
      </c>
      <c r="C56" s="116" t="s">
        <v>373</v>
      </c>
      <c r="D56" s="563">
        <v>5</v>
      </c>
      <c r="E56" s="509" t="s">
        <v>741</v>
      </c>
      <c r="F56" s="556"/>
      <c r="G56" s="438"/>
      <c r="H56" s="438"/>
      <c r="I56" s="412">
        <f>COUNTIF(D56,"&lt;&gt;"&amp;"")</f>
        <v>1</v>
      </c>
    </row>
    <row r="57" spans="1:9" s="74" customFormat="1" ht="30" x14ac:dyDescent="0.25">
      <c r="A57" s="571"/>
      <c r="B57" s="424"/>
      <c r="C57" s="79" t="s">
        <v>374</v>
      </c>
      <c r="D57" s="564"/>
      <c r="E57" s="439"/>
      <c r="F57" s="439"/>
      <c r="G57" s="439"/>
      <c r="H57" s="439"/>
      <c r="I57" s="412"/>
    </row>
    <row r="58" spans="1:9" s="74" customFormat="1" ht="60" x14ac:dyDescent="0.25">
      <c r="A58" s="572">
        <v>20</v>
      </c>
      <c r="B58" s="553" t="s">
        <v>375</v>
      </c>
      <c r="C58" s="202" t="s">
        <v>376</v>
      </c>
      <c r="D58" s="567">
        <v>5</v>
      </c>
      <c r="E58" s="497" t="s">
        <v>742</v>
      </c>
      <c r="F58" s="559"/>
      <c r="G58" s="482"/>
      <c r="H58" s="482"/>
      <c r="I58" s="412">
        <f>COUNTIF(D58,"&lt;&gt;"&amp;"")</f>
        <v>1</v>
      </c>
    </row>
    <row r="59" spans="1:9" s="74" customFormat="1" ht="45" x14ac:dyDescent="0.25">
      <c r="A59" s="572"/>
      <c r="B59" s="553"/>
      <c r="C59" s="203" t="s">
        <v>601</v>
      </c>
      <c r="D59" s="575"/>
      <c r="E59" s="562"/>
      <c r="F59" s="562"/>
      <c r="G59" s="562"/>
      <c r="H59" s="562"/>
      <c r="I59" s="412"/>
    </row>
    <row r="60" spans="1:9" s="74" customFormat="1" ht="30" x14ac:dyDescent="0.25">
      <c r="A60" s="572"/>
      <c r="B60" s="553"/>
      <c r="C60" s="204" t="s">
        <v>338</v>
      </c>
      <c r="D60" s="575"/>
      <c r="E60" s="562"/>
      <c r="F60" s="562"/>
      <c r="G60" s="562"/>
      <c r="H60" s="562"/>
      <c r="I60" s="412"/>
    </row>
    <row r="61" spans="1:9" s="74" customFormat="1" ht="30" x14ac:dyDescent="0.25">
      <c r="A61" s="572"/>
      <c r="B61" s="553"/>
      <c r="C61" s="204" t="s">
        <v>329</v>
      </c>
      <c r="D61" s="575"/>
      <c r="E61" s="562"/>
      <c r="F61" s="562"/>
      <c r="G61" s="562"/>
      <c r="H61" s="562"/>
      <c r="I61" s="412"/>
    </row>
    <row r="62" spans="1:9" s="74" customFormat="1" ht="30" x14ac:dyDescent="0.25">
      <c r="A62" s="572"/>
      <c r="B62" s="553"/>
      <c r="C62" s="204" t="s">
        <v>339</v>
      </c>
      <c r="D62" s="575"/>
      <c r="E62" s="562"/>
      <c r="F62" s="562"/>
      <c r="G62" s="562"/>
      <c r="H62" s="562"/>
      <c r="I62" s="412"/>
    </row>
    <row r="63" spans="1:9" s="74" customFormat="1" ht="26.25" customHeight="1" x14ac:dyDescent="0.25">
      <c r="A63" s="572"/>
      <c r="B63" s="553"/>
      <c r="C63" s="204" t="s">
        <v>331</v>
      </c>
      <c r="D63" s="575"/>
      <c r="E63" s="562"/>
      <c r="F63" s="562"/>
      <c r="G63" s="562"/>
      <c r="H63" s="562"/>
      <c r="I63" s="412"/>
    </row>
    <row r="64" spans="1:9" s="74" customFormat="1" ht="30" x14ac:dyDescent="0.25">
      <c r="A64" s="572"/>
      <c r="B64" s="553"/>
      <c r="C64" s="204" t="s">
        <v>340</v>
      </c>
      <c r="D64" s="575"/>
      <c r="E64" s="562"/>
      <c r="F64" s="562"/>
      <c r="G64" s="562"/>
      <c r="H64" s="562"/>
      <c r="I64" s="412"/>
    </row>
    <row r="65" spans="1:9" s="74" customFormat="1" ht="26.25" customHeight="1" x14ac:dyDescent="0.25">
      <c r="A65" s="572"/>
      <c r="B65" s="553"/>
      <c r="C65" s="205" t="s">
        <v>377</v>
      </c>
      <c r="D65" s="568"/>
      <c r="E65" s="483"/>
      <c r="F65" s="483"/>
      <c r="G65" s="483"/>
      <c r="H65" s="483"/>
      <c r="I65" s="412"/>
    </row>
    <row r="66" spans="1:9" s="74" customFormat="1" ht="60" x14ac:dyDescent="0.25">
      <c r="A66" s="208">
        <v>21</v>
      </c>
      <c r="B66" s="97" t="s">
        <v>378</v>
      </c>
      <c r="C66" s="80" t="s">
        <v>379</v>
      </c>
      <c r="D66" s="214">
        <v>5</v>
      </c>
      <c r="E66" s="376" t="s">
        <v>676</v>
      </c>
      <c r="F66" s="361"/>
      <c r="G66" s="97"/>
      <c r="H66" s="97"/>
      <c r="I66" s="78">
        <f>COUNTIF(D66,"&lt;&gt;"&amp;"")</f>
        <v>1</v>
      </c>
    </row>
    <row r="67" spans="1:9" s="74" customFormat="1" ht="74.25" customHeight="1" x14ac:dyDescent="0.25">
      <c r="A67" s="572">
        <v>22</v>
      </c>
      <c r="B67" s="553" t="s">
        <v>380</v>
      </c>
      <c r="C67" s="221" t="s">
        <v>73</v>
      </c>
      <c r="D67" s="567">
        <v>5</v>
      </c>
      <c r="E67" s="497" t="s">
        <v>743</v>
      </c>
      <c r="F67" s="559"/>
      <c r="G67" s="482"/>
      <c r="H67" s="482"/>
      <c r="I67" s="412">
        <f>COUNTIF(D67,"&lt;&gt;"&amp;"")</f>
        <v>1</v>
      </c>
    </row>
    <row r="68" spans="1:9" s="74" customFormat="1" ht="30" x14ac:dyDescent="0.25">
      <c r="A68" s="572"/>
      <c r="B68" s="553"/>
      <c r="C68" s="205" t="s">
        <v>381</v>
      </c>
      <c r="D68" s="568"/>
      <c r="E68" s="483"/>
      <c r="F68" s="483"/>
      <c r="G68" s="483"/>
      <c r="H68" s="483"/>
      <c r="I68" s="412"/>
    </row>
    <row r="69" spans="1:9" s="74" customFormat="1" ht="44.25" customHeight="1" x14ac:dyDescent="0.25">
      <c r="A69" s="571">
        <v>23</v>
      </c>
      <c r="B69" s="548" t="s">
        <v>382</v>
      </c>
      <c r="C69" s="316" t="s">
        <v>73</v>
      </c>
      <c r="D69" s="560">
        <v>5</v>
      </c>
      <c r="E69" s="509" t="s">
        <v>744</v>
      </c>
      <c r="F69" s="556"/>
      <c r="G69" s="438"/>
      <c r="H69" s="438"/>
      <c r="I69" s="412">
        <f>COUNTIF(D69,"&lt;&gt;"&amp;"")</f>
        <v>1</v>
      </c>
    </row>
    <row r="70" spans="1:9" s="74" customFormat="1" ht="30" x14ac:dyDescent="0.25">
      <c r="A70" s="571"/>
      <c r="B70" s="548"/>
      <c r="C70" s="317" t="s">
        <v>602</v>
      </c>
      <c r="D70" s="561"/>
      <c r="E70" s="439"/>
      <c r="F70" s="439"/>
      <c r="G70" s="439"/>
      <c r="H70" s="439"/>
      <c r="I70" s="412"/>
    </row>
    <row r="71" spans="1:9" s="74" customFormat="1" ht="75" x14ac:dyDescent="0.25">
      <c r="A71" s="222">
        <v>24</v>
      </c>
      <c r="B71" s="219" t="s">
        <v>383</v>
      </c>
      <c r="C71" s="205" t="s">
        <v>384</v>
      </c>
      <c r="D71" s="220">
        <v>5</v>
      </c>
      <c r="E71" s="375" t="s">
        <v>677</v>
      </c>
      <c r="F71" s="360"/>
      <c r="G71" s="219"/>
      <c r="H71" s="219"/>
      <c r="I71" s="78">
        <f>COUNTIF(D71,"&lt;&gt;"&amp;"")</f>
        <v>1</v>
      </c>
    </row>
    <row r="72" spans="1:9" s="74" customFormat="1" ht="60" x14ac:dyDescent="0.25">
      <c r="A72" s="208">
        <v>25</v>
      </c>
      <c r="B72" s="97" t="s">
        <v>385</v>
      </c>
      <c r="C72" s="194" t="s">
        <v>384</v>
      </c>
      <c r="D72" s="214">
        <v>5</v>
      </c>
      <c r="E72" s="387" t="s">
        <v>745</v>
      </c>
      <c r="F72" s="361"/>
      <c r="G72" s="97"/>
      <c r="H72" s="97"/>
      <c r="I72" s="78">
        <f>COUNTIF(D72,"&lt;&gt;"&amp;"")</f>
        <v>1</v>
      </c>
    </row>
    <row r="73" spans="1:9" s="74" customFormat="1" ht="60" x14ac:dyDescent="0.25">
      <c r="A73" s="222">
        <v>26</v>
      </c>
      <c r="B73" s="219" t="s">
        <v>386</v>
      </c>
      <c r="C73" s="221" t="s">
        <v>384</v>
      </c>
      <c r="D73" s="220">
        <v>5</v>
      </c>
      <c r="E73" s="378" t="s">
        <v>693</v>
      </c>
      <c r="F73" s="375"/>
      <c r="G73" s="219"/>
      <c r="H73" s="219"/>
      <c r="I73" s="78">
        <f>COUNTIF(D73,"&lt;&gt;"&amp;"")</f>
        <v>1</v>
      </c>
    </row>
    <row r="74" spans="1:9" s="74" customFormat="1" ht="59.25" customHeight="1" x14ac:dyDescent="0.25">
      <c r="A74" s="571">
        <v>27</v>
      </c>
      <c r="B74" s="548" t="s">
        <v>387</v>
      </c>
      <c r="C74" s="79" t="s">
        <v>388</v>
      </c>
      <c r="D74" s="560">
        <v>5</v>
      </c>
      <c r="E74" s="509" t="s">
        <v>746</v>
      </c>
      <c r="F74" s="556"/>
      <c r="G74" s="438"/>
      <c r="H74" s="438"/>
      <c r="I74" s="412">
        <f>COUNTIF(D74,"&lt;&gt;"&amp;"")</f>
        <v>1</v>
      </c>
    </row>
    <row r="75" spans="1:9" s="74" customFormat="1" ht="30" x14ac:dyDescent="0.25">
      <c r="A75" s="571"/>
      <c r="B75" s="548"/>
      <c r="C75" s="80" t="s">
        <v>389</v>
      </c>
      <c r="D75" s="561"/>
      <c r="E75" s="439"/>
      <c r="F75" s="439"/>
      <c r="G75" s="439"/>
      <c r="H75" s="439"/>
      <c r="I75" s="412"/>
    </row>
    <row r="76" spans="1:9" s="74" customFormat="1" ht="89.25" customHeight="1" x14ac:dyDescent="0.25">
      <c r="A76" s="572">
        <v>28</v>
      </c>
      <c r="B76" s="553" t="s">
        <v>390</v>
      </c>
      <c r="C76" s="221" t="s">
        <v>388</v>
      </c>
      <c r="D76" s="557">
        <v>5</v>
      </c>
      <c r="E76" s="497" t="s">
        <v>747</v>
      </c>
      <c r="F76" s="559"/>
      <c r="G76" s="482"/>
      <c r="H76" s="482"/>
      <c r="I76" s="412">
        <f>COUNTIF(D76,"&lt;&gt;"&amp;"")</f>
        <v>1</v>
      </c>
    </row>
    <row r="77" spans="1:9" s="74" customFormat="1" ht="30" x14ac:dyDescent="0.25">
      <c r="A77" s="572"/>
      <c r="B77" s="573"/>
      <c r="C77" s="171" t="s">
        <v>389</v>
      </c>
      <c r="D77" s="558"/>
      <c r="E77" s="483"/>
      <c r="F77" s="483"/>
      <c r="G77" s="483"/>
      <c r="H77" s="483"/>
      <c r="I77" s="412"/>
    </row>
  </sheetData>
  <sheetProtection formatCells="0" formatRows="0" insertHyperlinks="0"/>
  <mergeCells count="161">
    <mergeCell ref="A2:H2"/>
    <mergeCell ref="I13:I20"/>
    <mergeCell ref="A24:A25"/>
    <mergeCell ref="B24:B25"/>
    <mergeCell ref="C24:C25"/>
    <mergeCell ref="A26:A28"/>
    <mergeCell ref="B26:B28"/>
    <mergeCell ref="A5:A11"/>
    <mergeCell ref="B13:B20"/>
    <mergeCell ref="A13:A20"/>
    <mergeCell ref="A21:A22"/>
    <mergeCell ref="B21:B22"/>
    <mergeCell ref="D26:D28"/>
    <mergeCell ref="E26:E28"/>
    <mergeCell ref="F26:F28"/>
    <mergeCell ref="G26:G28"/>
    <mergeCell ref="H26:H28"/>
    <mergeCell ref="I5:I11"/>
    <mergeCell ref="D21:D22"/>
    <mergeCell ref="F5:F11"/>
    <mergeCell ref="G5:G11"/>
    <mergeCell ref="H5:H11"/>
    <mergeCell ref="D13:D20"/>
    <mergeCell ref="H13:H20"/>
    <mergeCell ref="H42:H44"/>
    <mergeCell ref="G42:G44"/>
    <mergeCell ref="F42:F44"/>
    <mergeCell ref="E42:E44"/>
    <mergeCell ref="D42:D44"/>
    <mergeCell ref="E5:E11"/>
    <mergeCell ref="B56:B57"/>
    <mergeCell ref="A40:A41"/>
    <mergeCell ref="B40:B41"/>
    <mergeCell ref="A45:A47"/>
    <mergeCell ref="B45:B47"/>
    <mergeCell ref="A49:A50"/>
    <mergeCell ref="B49:B50"/>
    <mergeCell ref="A29:A34"/>
    <mergeCell ref="B29:B34"/>
    <mergeCell ref="A35:A37"/>
    <mergeCell ref="B35:B37"/>
    <mergeCell ref="A38:A39"/>
    <mergeCell ref="B38:B39"/>
    <mergeCell ref="B42:B44"/>
    <mergeCell ref="A42:A44"/>
    <mergeCell ref="E13:E20"/>
    <mergeCell ref="F13:F20"/>
    <mergeCell ref="G13:G20"/>
    <mergeCell ref="A74:A75"/>
    <mergeCell ref="B74:B75"/>
    <mergeCell ref="A76:A77"/>
    <mergeCell ref="B76:B77"/>
    <mergeCell ref="D5:D11"/>
    <mergeCell ref="D24:D25"/>
    <mergeCell ref="D29:D34"/>
    <mergeCell ref="D35:D37"/>
    <mergeCell ref="D45:D47"/>
    <mergeCell ref="D54:D55"/>
    <mergeCell ref="D58:D65"/>
    <mergeCell ref="D67:D68"/>
    <mergeCell ref="D74:D75"/>
    <mergeCell ref="A58:A65"/>
    <mergeCell ref="B58:B65"/>
    <mergeCell ref="A67:A68"/>
    <mergeCell ref="B67:B68"/>
    <mergeCell ref="A69:A70"/>
    <mergeCell ref="B69:B70"/>
    <mergeCell ref="A51:A53"/>
    <mergeCell ref="B51:B53"/>
    <mergeCell ref="A54:A55"/>
    <mergeCell ref="B54:B55"/>
    <mergeCell ref="A56:A57"/>
    <mergeCell ref="E29:E34"/>
    <mergeCell ref="F29:F34"/>
    <mergeCell ref="G29:G34"/>
    <mergeCell ref="H29:H34"/>
    <mergeCell ref="E24:E25"/>
    <mergeCell ref="F24:F25"/>
    <mergeCell ref="G24:G25"/>
    <mergeCell ref="H24:H25"/>
    <mergeCell ref="E21:E22"/>
    <mergeCell ref="F21:F22"/>
    <mergeCell ref="G21:G22"/>
    <mergeCell ref="H21:H22"/>
    <mergeCell ref="D40:D41"/>
    <mergeCell ref="E40:E41"/>
    <mergeCell ref="F40:F41"/>
    <mergeCell ref="G40:G41"/>
    <mergeCell ref="H40:H41"/>
    <mergeCell ref="E35:E37"/>
    <mergeCell ref="F35:F37"/>
    <mergeCell ref="G35:G37"/>
    <mergeCell ref="H35:H37"/>
    <mergeCell ref="D38:D39"/>
    <mergeCell ref="E38:E39"/>
    <mergeCell ref="F38:F39"/>
    <mergeCell ref="G38:G39"/>
    <mergeCell ref="H38:H39"/>
    <mergeCell ref="E45:E47"/>
    <mergeCell ref="F45:F47"/>
    <mergeCell ref="G45:G47"/>
    <mergeCell ref="H45:H47"/>
    <mergeCell ref="D49:D50"/>
    <mergeCell ref="E49:E50"/>
    <mergeCell ref="F49:F50"/>
    <mergeCell ref="G49:G50"/>
    <mergeCell ref="H49:H50"/>
    <mergeCell ref="D56:D57"/>
    <mergeCell ref="E56:E57"/>
    <mergeCell ref="F56:F57"/>
    <mergeCell ref="G56:G57"/>
    <mergeCell ref="H56:H57"/>
    <mergeCell ref="E51:E53"/>
    <mergeCell ref="D51:D53"/>
    <mergeCell ref="F51:F53"/>
    <mergeCell ref="G51:G53"/>
    <mergeCell ref="H51:H53"/>
    <mergeCell ref="E58:E65"/>
    <mergeCell ref="F58:F65"/>
    <mergeCell ref="G58:G65"/>
    <mergeCell ref="H58:H65"/>
    <mergeCell ref="I58:I65"/>
    <mergeCell ref="E54:E55"/>
    <mergeCell ref="F54:F55"/>
    <mergeCell ref="G54:G55"/>
    <mergeCell ref="H54:H55"/>
    <mergeCell ref="E67:E68"/>
    <mergeCell ref="F67:F68"/>
    <mergeCell ref="G67:G68"/>
    <mergeCell ref="H67:H68"/>
    <mergeCell ref="D69:D70"/>
    <mergeCell ref="E69:E70"/>
    <mergeCell ref="F69:F70"/>
    <mergeCell ref="G69:G70"/>
    <mergeCell ref="H69:H70"/>
    <mergeCell ref="E74:E75"/>
    <mergeCell ref="F74:F75"/>
    <mergeCell ref="G74:G75"/>
    <mergeCell ref="H74:H75"/>
    <mergeCell ref="D76:D77"/>
    <mergeCell ref="E76:E77"/>
    <mergeCell ref="F76:F77"/>
    <mergeCell ref="G76:G77"/>
    <mergeCell ref="H76:H77"/>
    <mergeCell ref="I21:I22"/>
    <mergeCell ref="I54:I55"/>
    <mergeCell ref="I51:I53"/>
    <mergeCell ref="I49:I50"/>
    <mergeCell ref="I42:I44"/>
    <mergeCell ref="I40:I41"/>
    <mergeCell ref="I76:I77"/>
    <mergeCell ref="I74:I75"/>
    <mergeCell ref="I69:I70"/>
    <mergeCell ref="I67:I68"/>
    <mergeCell ref="I56:I57"/>
    <mergeCell ref="I35:I37"/>
    <mergeCell ref="I38:I39"/>
    <mergeCell ref="I29:I34"/>
    <mergeCell ref="I26:I28"/>
    <mergeCell ref="I24:I25"/>
    <mergeCell ref="I45:I47"/>
  </mergeCells>
  <conditionalFormatting sqref="D4:D5 D12:D13 D21 D23:D24 D26:D27 D29 D35:D36 D38 D40 D45 D48:D49 D51 D54 D56 D58 D66:D67 D69 D71:D74 D76">
    <cfRule type="containsText" dxfId="64" priority="17" operator="containsText" text="5">
      <formula>NOT(ISERROR(SEARCH("5",D4)))</formula>
    </cfRule>
    <cfRule type="containsText" dxfId="63" priority="18" operator="containsText" text="4">
      <formula>NOT(ISERROR(SEARCH("4",D4)))</formula>
    </cfRule>
    <cfRule type="containsText" dxfId="62" priority="19" operator="containsText" text="3">
      <formula>NOT(ISERROR(SEARCH("3",D4)))</formula>
    </cfRule>
    <cfRule type="containsText" dxfId="61" priority="20" operator="containsText" text="2">
      <formula>NOT(ISERROR(SEARCH("2",D4)))</formula>
    </cfRule>
    <cfRule type="containsText" dxfId="60" priority="21" operator="containsText" text="1">
      <formula>NOT(ISERROR(SEARCH("1",D4)))</formula>
    </cfRule>
  </conditionalFormatting>
  <conditionalFormatting sqref="D42">
    <cfRule type="containsText" dxfId="59" priority="1" operator="containsText" text="5">
      <formula>NOT(ISERROR(SEARCH("5",D42)))</formula>
    </cfRule>
    <cfRule type="containsText" dxfId="58" priority="2" operator="containsText" text="4">
      <formula>NOT(ISERROR(SEARCH("4",D42)))</formula>
    </cfRule>
    <cfRule type="containsText" dxfId="57" priority="3" operator="containsText" text="3">
      <formula>NOT(ISERROR(SEARCH("3",D42)))</formula>
    </cfRule>
    <cfRule type="containsText" dxfId="56" priority="4" operator="containsText" text="2">
      <formula>NOT(ISERROR(SEARCH("2",D42)))</formula>
    </cfRule>
    <cfRule type="containsText" dxfId="55" priority="5" operator="containsText" text="1">
      <formula>NOT(ISERROR(SEARCH("1",D42)))</formula>
    </cfRule>
  </conditionalFormatting>
  <conditionalFormatting sqref="F1">
    <cfRule type="cellIs" dxfId="54" priority="16" operator="greaterThan">
      <formula>0</formula>
    </cfRule>
  </conditionalFormatting>
  <conditionalFormatting sqref="H1">
    <cfRule type="containsText" dxfId="53" priority="22" operator="containsText" text="Section not complete">
      <formula>NOT(ISERROR(SEARCH("Section not complete",H1)))</formula>
    </cfRule>
    <cfRule type="containsText" dxfId="52" priority="23" operator="containsText" text="Section complete">
      <formula>NOT(ISERROR(SEARCH("Section complete",H1)))</formula>
    </cfRule>
  </conditionalFormatting>
  <dataValidations count="1">
    <dataValidation type="list" allowBlank="1" showInputMessage="1" showErrorMessage="1" sqref="D45:D77 D4:D42" xr:uid="{298B145E-73B3-4901-844D-58155756C4D5}">
      <formula1>"2,3,4,5"</formula1>
    </dataValidation>
  </dataValidations>
  <hyperlinks>
    <hyperlink ref="C4" r:id="rId1" location="page=53" xr:uid="{D38D998A-3307-4C97-A0AE-3EC263CF7879}"/>
    <hyperlink ref="C6" r:id="rId2" display="https://www.legislation.gov.uk/ukpga/1998/42/contents" xr:uid="{06DC4AC6-3827-4C0E-A50F-94832CD74468}"/>
    <hyperlink ref="C7" r:id="rId3" display="https://www.gov.uk/guidance/equality-act-2010-guidance?nonitro=1&amp;nonitro=1&amp;nonitro=1&amp;nonitro=1&amp;nonitro=1&amp;nonitro=1&amp;nonitro=1&amp;nonitro=1" xr:uid="{48CF8020-5A58-46BD-826F-E19179B5AC46}"/>
    <hyperlink ref="C8" r:id="rId4" display="https://view.officeapps.live.com/op/view.aspx?src=https%3A%2F%2Fwww.equalityhumanrights.com%2Fsites%2Fdefault%2Ffiles%2Fthe-public-sector-equality-duty-and-data-protection.docx&amp;wdOrigin=BROWSELINK" xr:uid="{E1CA76F0-18FF-4FEA-9CD2-DF17493046BF}"/>
    <hyperlink ref="C9" r:id="rId5" display="https://www.gov.uk/government/publications/send-code-of-practice-0-to-25" xr:uid="{518BE38A-941B-4EE8-BA6D-19F2759CF0B2}"/>
    <hyperlink ref="C10" r:id="rId6" display="http://cyps.northyorks.gov.uk/sites/default/files/SEND/Specific Learning Difficulties/SEND Mainstream Guidance 1718.pdf" xr:uid="{B0E77560-78D4-4548-85B2-B10833DB006E}"/>
    <hyperlink ref="C11" r:id="rId7" display="https://www.legislation.gov.uk/ukpga/2004/31/contents" xr:uid="{284A62A5-5454-497F-8C4F-174DC4808417}"/>
    <hyperlink ref="C12" r:id="rId8" xr:uid="{7544D31C-0382-4EBF-93F7-6A5947DFEBB3}"/>
    <hyperlink ref="C14" r:id="rId9" display="https://www.gov.uk/government/publications/send-code-of-practice-0-to-25" xr:uid="{2F43CFE5-67BD-442F-A1D4-DE428E6EC5DE}"/>
    <hyperlink ref="C15" r:id="rId10" display="https://www.gov.uk/government/publications/equality-act-2010-advice-for-schools" xr:uid="{65DD924F-72A2-4AA1-A265-DF32E78E25B6}"/>
    <hyperlink ref="C16" r:id="rId11" display="https://view.officeapps.live.com/op/view.aspx?src=https%3A%2F%2Fwww.equalityhumanrights.com%2Fsites%2Fdefault%2Ffiles%2Fthe-public-sector-equality-duty-and-data-protection.docx&amp;wdOrigin=BROWSELINK" xr:uid="{BE60DA6F-94A0-4925-83DC-D58420670789}"/>
    <hyperlink ref="C17" r:id="rId12" display="https://assets.publishing.service.gov.uk/government/uploads/system/uploads/attachment_data/file/1101597/Behaviour_in_schools_guidance_sept_22.pdf" xr:uid="{8B1D2913-D54B-4C27-A672-3267221DA2C7}"/>
    <hyperlink ref="C18" r:id="rId13" display="http://cyps.northyorks.gov.uk/sites/default/files/SEND/Specific Learning Difficulties/SEND Mainstream Guidance 1718.pdf" xr:uid="{28704CFD-6253-44B5-BAE3-D690A33E9E21}"/>
    <hyperlink ref="C19" r:id="rId14" display="https://assets.publishing.service.gov.uk/government/uploads/system/uploads/attachment_data/file/444051/Use_of_reasonable_force_advice_Reviewed_July_2015.pdf" xr:uid="{85F2C5B6-965A-4D71-9411-EE62FA508E05}"/>
    <hyperlink ref="C20" r:id="rId15" display="https://www.gov.uk/government/publications/keeping-children-safe-in-education--2" xr:uid="{206C7DF2-F63F-4720-87C4-FEF8C4873853}"/>
    <hyperlink ref="C21" r:id="rId16" display="https://www.gov.uk/government/publications/send-code-of-practice-0-to-25" xr:uid="{20ABCA3E-86AA-4516-8682-37A812700256}"/>
    <hyperlink ref="C22" r:id="rId17" display="http://cyps.northyorks.gov.uk/sites/default/files/SEND/Specific Learning Difficulties/SEND Mainstream Guidance 1718.pdf" xr:uid="{9F80D1E9-4E00-454D-B61E-557414E2864A}"/>
    <hyperlink ref="C23" r:id="rId18" display="https://www.gov.uk/government/publications/send-code-of-practice-0-to-25" xr:uid="{2003970B-1BA2-46C3-8E9A-7BC7940E8D6C}"/>
    <hyperlink ref="C24" r:id="rId19" display="https://www.safeguardingchildren.co.uk/wp-content/uploads/2019/11/75036-Ladder-of-Intervention-final.pdf" xr:uid="{01FCC236-5EB6-48A8-A9BB-526FAE15D696}"/>
    <hyperlink ref="C26" r:id="rId20" display="https://www.gov.uk/government/publications/preventing-and-tackling-bullying" xr:uid="{DD87709C-0B49-407E-8079-7284C742C873}"/>
    <hyperlink ref="C30" r:id="rId21" display="https://cyps.northyorks.gov.uk/equalities-and-diversity" xr:uid="{521BB31A-1F26-45EE-8A3C-ABC1FFFDD9E3}"/>
    <hyperlink ref="C32" r:id="rId22" display="https://www.gov.uk/guidance/equality-act-2010-guidance" xr:uid="{11C38A78-EB06-4AE4-8508-D6EF5F4E044A}"/>
    <hyperlink ref="C33" r:id="rId23" xr:uid="{C7B73734-A4C0-461D-AC42-7885F24BCBCA}"/>
    <hyperlink ref="C34" r:id="rId24" display="https://www.gov.uk/report-hate-crime" xr:uid="{F1B9C366-6E69-4D41-8C67-3B43325A4B9C}"/>
    <hyperlink ref="C37" r:id="rId25" display="https://www.safeguardingchildren.co.uk/wp-content/uploads/2019/11/75036-Ladder-of-Intervention-final.pdf" xr:uid="{E1651548-66CE-45FE-961F-B888ADE7C051}"/>
    <hyperlink ref="C39" r:id="rId26" display="https://assets.publishing.service.gov.uk/media/66bf300da44f1c4c23e5bd1b/Working_together_to_improve_school_attendance_-_August_2024.pdf" xr:uid="{AA2DF930-03E6-46AD-898E-9715403B7FAA}"/>
    <hyperlink ref="C40" r:id="rId27" display="https://assets.publishing.service.gov.uk/government/uploads/system/uploads/attachment_data/file/550416/Children_Missing_Education_-_statutory_guidance.pdf" xr:uid="{A17F87E8-9F1F-4E06-8C06-C284B5FA1D67}"/>
    <hyperlink ref="C41" r:id="rId28" location="page=4" xr:uid="{3075A511-7804-495E-BEB1-1CA705682586}"/>
    <hyperlink ref="C45" r:id="rId29" display="https://assets.publishing.service.gov.uk/media/66d7301b9084b18b95709f75/Keeping_children_safe_in_education_2024.pdf" xr:uid="{D6F7AF58-2401-4C46-B457-2A0CF40108CA}"/>
    <hyperlink ref="C47" r:id="rId30" display="https://cyps.northyorks.gov.uk/sites/default/files/Safeguarding/Children missing education/NYC Alternative Provision Directory May24.pdf" xr:uid="{2B0EC3E1-ED70-463F-9FD7-C70EE63D6511}"/>
    <hyperlink ref="C48" r:id="rId31" location="page=46" xr:uid="{58455EE5-1A6F-42C7-9119-4CA28FD3F487}"/>
    <hyperlink ref="C49" r:id="rId32" display="https://assets.publishing.service.gov.uk/government/uploads/system/uploads/attachment_data/file/550416/Children_Missing_Education_-_statutory_guidance.pdf" xr:uid="{E76C2E58-9C6D-424E-B7AD-0C9918CFE41B}"/>
    <hyperlink ref="C50" r:id="rId33" display="https://assets.publishing.service.gov.uk/government/uploads/system/uploads/attachment_data/file/550416/Children_Missing_Education_-_statutory_guidance.pdf" xr:uid="{D7FA2AFA-78DF-4BC9-8921-C4B7D87C4B3B}"/>
    <hyperlink ref="C51" r:id="rId34" xr:uid="{73D3AF65-184E-470D-8DA8-22B6E7B8C3A3}"/>
    <hyperlink ref="C52" r:id="rId35" display="https://www.gov.uk/government/publications/alternative-provision" xr:uid="{1E0E6819-5E5F-434D-ACD4-EE9FBF9D30C8}"/>
    <hyperlink ref="C54" r:id="rId36" display="https://www.gov.uk/guidance/senior-mental-health-lead-training" xr:uid="{7FDE4458-E092-42A2-82F4-2BDED1D84C70}"/>
    <hyperlink ref="C55" r:id="rId37" display="https://assets.publishing.service.gov.uk/government/uploads/system/uploads/attachment_data/file/664855/Transforming_children_and_young_people_s_mental_health_provision.pdf" xr:uid="{78C1652B-14AD-4443-9AB7-B8CBC90CCDAD}"/>
    <hyperlink ref="C57" r:id="rId38" tooltip="https://view.officeapps.live.com/op/view.aspx?src=https%3a%2f%2fcyps.northyorks.gov.uk%2fsites%2fdefault%2ffiles%2fsafeguarding%2fchild%2520protection%2520and%2520safeguarding%2520in%2520schools%2fschool%2520attendance%2fpart-time%2520timetable%2520protoc" display="https://view.officeapps.live.com/op/view.aspx?src=https%3A%2F%2Fcyps.northyorks.gov.uk%2Fsites%2Fdefault%2Ffiles%2FSafeguarding%2FChild%2520Protection%2520and%2520Safeguarding%2520in%2520Schools%2FSchool%2520Attendance%2FPart-Time%2520Timetable%2520Protocol.docx&amp;wdOrigin=BROWSELINK" xr:uid="{47A6CB14-120E-496F-84F0-6069D0099EBC}"/>
    <hyperlink ref="C60" r:id="rId39" display="https://www.gov.uk/government/publications/equality-act-2010-advice-for-schools" xr:uid="{2578C41E-398D-4635-942E-FC884CF14154}"/>
    <hyperlink ref="C61" r:id="rId40" display="https://view.officeapps.live.com/op/view.aspx?src=https%3A%2F%2Fwww.equalityhumanrights.com%2Fsites%2Fdefault%2Ffiles%2Fthe-public-sector-equality-duty-and-data-protection.docx&amp;wdOrigin=BROWSELINK" xr:uid="{67D9239E-8A38-4EA7-AD11-6C82567DE673}"/>
    <hyperlink ref="C62" r:id="rId41" display="https://assets.publishing.service.gov.uk/government/uploads/system/uploads/attachment_data/file/1101597/Behaviour_in_schools_guidance_sept_22.pdf" xr:uid="{A18F2C3B-F89E-4192-88C5-A23F298317B8}"/>
    <hyperlink ref="C63" r:id="rId42" display="http://cyps.northyorks.gov.uk/sites/default/files/SEND/Specific Learning Difficulties/SEND Mainstream Guidance 1718.pdf" xr:uid="{C9384C0D-8658-4E17-BC84-F3C58C175F13}"/>
    <hyperlink ref="C64" r:id="rId43" display="https://assets.publishing.service.gov.uk/government/uploads/system/uploads/attachment_data/file/444051/Use_of_reasonable_force_advice_Reviewed_July_2015.pdf" xr:uid="{444C4B2F-6626-47E5-8F34-A1D77E483320}"/>
    <hyperlink ref="C65" r:id="rId44" display="https://assets.publishing.service.gov.uk/media/66d7301b9084b18b95709f75/Keeping_children_safe_in_education_2024.pdf" xr:uid="{718240CE-95FF-4734-89A8-12CD2D56608F}"/>
    <hyperlink ref="C66" r:id="rId45" display="https://www.gov.uk/government/publications/send-code-of-practice-0-to-25" xr:uid="{AB26E126-D41D-41BD-A96A-06788FA14FE2}"/>
    <hyperlink ref="C68" r:id="rId46" display="https://cyps.northyorks.gov.uk/children-missing-education" xr:uid="{B2241421-4342-452C-91D0-5753EC0A2099}"/>
    <hyperlink ref="C71" r:id="rId47" display="https://cyps.northyorks.gov.uk/elective-home-education" xr:uid="{6E47C624-91F9-416A-8451-6E5D6CE11254}"/>
    <hyperlink ref="C72" r:id="rId48" display="https://cyps.northyorks.gov.uk/elective-home-education" xr:uid="{29990742-9F66-432B-8FE4-286399BD32DC}"/>
    <hyperlink ref="C73" r:id="rId49" display="https://cyps.northyorks.gov.uk/elective-home-education" xr:uid="{5E10A821-A0F5-4562-9AEF-8DF907217C6B}"/>
    <hyperlink ref="C74" r:id="rId50" display="https://cyps.northyorks.gov.uk/medical-education-service" xr:uid="{B57DE39E-5190-44CC-AC9C-2E9DFE167BDB}"/>
    <hyperlink ref="C75" r:id="rId51" display="https://www.gov.uk/government/publications/supporting-pupils-at-school-with-medical-conditions--3" xr:uid="{4020970C-6D91-4867-8A83-50B9741F5FC1}"/>
    <hyperlink ref="C76" r:id="rId52" display="https://cyps.northyorks.gov.uk/medical-education-service" xr:uid="{6208CB45-159B-4EE9-B80E-33C0333D43C5}"/>
    <hyperlink ref="C77" r:id="rId53" display="https://www.gov.uk/government/publications/supporting-pupils-at-school-with-medical-conditions--3" xr:uid="{93D28131-E0C6-4D02-8967-E472AA359BC2}"/>
    <hyperlink ref="C42" r:id="rId54" location="page=47" xr:uid="{D9BB6A98-64D6-4340-AD23-48F800308A13}"/>
    <hyperlink ref="C44" r:id="rId55" display="https://cyps.northyorks.gov.uk/sites/default/files/Safeguarding/Children missing education/NYC Alternative Provision Directory May24.pdf" xr:uid="{BB4294FF-4D4E-4F2C-B5C8-50ABD13D2FBF}"/>
    <hyperlink ref="C5" r:id="rId56" xr:uid="{82950BF8-0951-45CB-B7ED-D7F81D1B4FCD}"/>
    <hyperlink ref="C56" r:id="rId57" xr:uid="{329D07FE-24FD-4E37-BDF6-B959DB191297}"/>
    <hyperlink ref="C67" r:id="rId58" xr:uid="{265FE416-2D17-436F-829A-26C653482434}"/>
    <hyperlink ref="C69" r:id="rId59" display="https://www.gov.uk/government/publications/children-missing-education" xr:uid="{937F0F58-688C-4AB7-B403-0D3239E6D8E2}"/>
    <hyperlink ref="C70" r:id="rId60" display="https://cyps.northyorks.gov.uk/children-missing-education" xr:uid="{7254BDDE-CFB0-4C18-9E3D-79ADF512510B}"/>
    <hyperlink ref="C31" r:id="rId61" display="https://online1.snapsurveys.com/interview/5389c7a1-c567-4bbd-b98d-51e2b2f68a8e" xr:uid="{4F8F522E-D54F-4723-8E30-DD20F45F6354}"/>
    <hyperlink ref="C28" r:id="rId62" display="https://cyps.northyorks.gov.uk/sites/default/files/SEND/Specific Learning Difficulties/SEND Mainstream Guidance 1718.pdf" xr:uid="{E3899ED1-DC3B-4297-ABA6-8DB1346E6ACB}"/>
    <hyperlink ref="C27" r:id="rId63" display="https://assets.publishing.service.gov.uk/media/5a7dcb85ed915d2ac884d995/SEND_Code_of_Practice_January_2015.pdf" xr:uid="{DA0EFDE5-C46F-4794-B9A3-CFA2F87A9156}"/>
    <hyperlink ref="C36" r:id="rId64" location="page=16" display="https://www.gov.uk/government/publications/preventing-and-tackling-bullying - page=16" xr:uid="{13CAC8BC-6993-4ABD-9E59-B7EF563E73F3}"/>
    <hyperlink ref="C53" r:id="rId65" xr:uid="{0AAB26F0-D2F3-4201-AD56-1B1DDF2A0F5F}"/>
  </hyperlinks>
  <pageMargins left="0.7" right="0.7" top="0.75" bottom="0.75" header="0.3" footer="0.3"/>
  <pageSetup paperSize="9" orientation="portrait" r:id="rId66"/>
  <headerFooter>
    <oddFooter>&amp;C&amp;1#&amp;"Calibri"&amp;10&amp;KFF0000OFFICIAL - SENSITIVE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J19"/>
  <sheetViews>
    <sheetView workbookViewId="0">
      <pane ySplit="3" topLeftCell="A12" activePane="bottomLeft" state="frozen"/>
      <selection pane="bottomLeft" activeCell="E18" sqref="E18:E19"/>
    </sheetView>
  </sheetViews>
  <sheetFormatPr defaultRowHeight="15" x14ac:dyDescent="0.2"/>
  <cols>
    <col min="1" max="1" width="6.109375" style="7" customWidth="1"/>
    <col min="2" max="3" width="30.77734375" customWidth="1"/>
    <col min="4" max="4" width="8.88671875" style="9" customWidth="1"/>
    <col min="5" max="5" width="41.21875" bestFit="1" customWidth="1"/>
    <col min="6" max="6" width="26.5546875" customWidth="1"/>
    <col min="7" max="7" width="26.6640625" customWidth="1"/>
    <col min="8" max="8" width="25.109375" bestFit="1" customWidth="1"/>
    <col min="9" max="9" width="8.88671875" style="9" hidden="1" customWidth="1"/>
    <col min="10" max="10" width="8.88671875" hidden="1" customWidth="1"/>
  </cols>
  <sheetData>
    <row r="1" spans="1:10" s="28" customFormat="1" ht="20.25" x14ac:dyDescent="0.3">
      <c r="A1" s="30"/>
      <c r="B1" s="28" t="s">
        <v>111</v>
      </c>
      <c r="C1" s="28">
        <f>SUM(4-I1)</f>
        <v>0</v>
      </c>
      <c r="D1" s="31"/>
      <c r="E1" s="111" t="s">
        <v>103</v>
      </c>
      <c r="F1" s="31">
        <f>COUNTIF(F4:F19,"&lt;&gt;"&amp;"")</f>
        <v>0</v>
      </c>
      <c r="G1" s="28" t="s">
        <v>26</v>
      </c>
      <c r="H1" s="29" t="str">
        <f>IF(I1=4,"Section complete","Section not complete")</f>
        <v>Section complete</v>
      </c>
      <c r="I1" s="31">
        <f>SUM(I4:I19)</f>
        <v>4</v>
      </c>
      <c r="J1" s="31">
        <f>I1</f>
        <v>4</v>
      </c>
    </row>
    <row r="2" spans="1:10" ht="42.6" customHeight="1" x14ac:dyDescent="0.2">
      <c r="A2" s="430" t="s">
        <v>269</v>
      </c>
      <c r="B2" s="430"/>
      <c r="C2" s="430"/>
      <c r="D2" s="430"/>
      <c r="E2" s="430"/>
      <c r="F2" s="430"/>
      <c r="G2" s="430"/>
      <c r="H2" s="430"/>
    </row>
    <row r="3" spans="1:10" s="6" customFormat="1" ht="15.75" x14ac:dyDescent="0.25">
      <c r="A3" s="13"/>
      <c r="B3" s="14" t="s">
        <v>19</v>
      </c>
      <c r="C3" s="14" t="s">
        <v>20</v>
      </c>
      <c r="D3" s="15" t="s">
        <v>21</v>
      </c>
      <c r="E3" s="14" t="s">
        <v>22</v>
      </c>
      <c r="F3" s="14" t="s">
        <v>23</v>
      </c>
      <c r="G3" s="14" t="s">
        <v>24</v>
      </c>
      <c r="H3" s="14" t="s">
        <v>25</v>
      </c>
      <c r="I3" s="18"/>
    </row>
    <row r="4" spans="1:10" s="74" customFormat="1" ht="41.45" customHeight="1" x14ac:dyDescent="0.25">
      <c r="A4" s="585">
        <v>1</v>
      </c>
      <c r="B4" s="548" t="s">
        <v>497</v>
      </c>
      <c r="C4" s="79" t="s">
        <v>242</v>
      </c>
      <c r="D4" s="599">
        <v>5</v>
      </c>
      <c r="E4" s="531" t="s">
        <v>680</v>
      </c>
      <c r="F4" s="603"/>
      <c r="G4" s="602"/>
      <c r="H4" s="602"/>
      <c r="I4" s="412">
        <f>COUNTIF(D4,"&lt;&gt;"&amp;"")</f>
        <v>1</v>
      </c>
    </row>
    <row r="5" spans="1:10" s="74" customFormat="1" ht="45" x14ac:dyDescent="0.25">
      <c r="A5" s="585"/>
      <c r="B5" s="548"/>
      <c r="C5" s="80" t="s">
        <v>243</v>
      </c>
      <c r="D5" s="600"/>
      <c r="E5" s="602"/>
      <c r="F5" s="602"/>
      <c r="G5" s="602"/>
      <c r="H5" s="602"/>
      <c r="I5" s="412"/>
    </row>
    <row r="6" spans="1:10" s="74" customFormat="1" ht="42.75" customHeight="1" x14ac:dyDescent="0.25">
      <c r="A6" s="585"/>
      <c r="B6" s="548"/>
      <c r="C6" s="80" t="s">
        <v>244</v>
      </c>
      <c r="D6" s="600"/>
      <c r="E6" s="602"/>
      <c r="F6" s="602"/>
      <c r="G6" s="602"/>
      <c r="H6" s="602"/>
      <c r="I6" s="412"/>
    </row>
    <row r="7" spans="1:10" s="74" customFormat="1" ht="45" x14ac:dyDescent="0.25">
      <c r="A7" s="585"/>
      <c r="B7" s="548"/>
      <c r="C7" s="157" t="s">
        <v>245</v>
      </c>
      <c r="D7" s="600"/>
      <c r="E7" s="602"/>
      <c r="F7" s="602"/>
      <c r="G7" s="602"/>
      <c r="H7" s="602"/>
      <c r="I7" s="412"/>
    </row>
    <row r="8" spans="1:10" s="74" customFormat="1" ht="30" x14ac:dyDescent="0.25">
      <c r="A8" s="585"/>
      <c r="B8" s="548"/>
      <c r="C8" s="80" t="s">
        <v>92</v>
      </c>
      <c r="D8" s="600"/>
      <c r="E8" s="602"/>
      <c r="F8" s="602"/>
      <c r="G8" s="602"/>
      <c r="H8" s="602"/>
      <c r="I8" s="412"/>
    </row>
    <row r="9" spans="1:10" s="74" customFormat="1" ht="30" x14ac:dyDescent="0.25">
      <c r="A9" s="585"/>
      <c r="B9" s="548"/>
      <c r="C9" s="80" t="s">
        <v>501</v>
      </c>
      <c r="D9" s="600"/>
      <c r="E9" s="602"/>
      <c r="F9" s="602"/>
      <c r="G9" s="602"/>
      <c r="H9" s="602"/>
      <c r="I9" s="412"/>
    </row>
    <row r="10" spans="1:10" s="74" customFormat="1" ht="30" x14ac:dyDescent="0.25">
      <c r="A10" s="585"/>
      <c r="B10" s="548"/>
      <c r="C10" s="80" t="s">
        <v>93</v>
      </c>
      <c r="D10" s="600"/>
      <c r="E10" s="602"/>
      <c r="F10" s="602"/>
      <c r="G10" s="602"/>
      <c r="H10" s="602"/>
      <c r="I10" s="412"/>
    </row>
    <row r="11" spans="1:10" s="74" customFormat="1" ht="180.75" customHeight="1" x14ac:dyDescent="0.25">
      <c r="A11" s="585"/>
      <c r="B11" s="548"/>
      <c r="C11" s="116" t="s">
        <v>253</v>
      </c>
      <c r="D11" s="601"/>
      <c r="E11" s="602"/>
      <c r="F11" s="602"/>
      <c r="G11" s="602"/>
      <c r="H11" s="602"/>
      <c r="I11" s="412"/>
    </row>
    <row r="12" spans="1:10" s="74" customFormat="1" ht="45" customHeight="1" x14ac:dyDescent="0.25">
      <c r="A12" s="582">
        <v>2</v>
      </c>
      <c r="B12" s="458" t="s">
        <v>246</v>
      </c>
      <c r="C12" s="202" t="s">
        <v>247</v>
      </c>
      <c r="D12" s="594">
        <v>5</v>
      </c>
      <c r="E12" s="486" t="s">
        <v>678</v>
      </c>
      <c r="F12" s="559"/>
      <c r="G12" s="482"/>
      <c r="H12" s="482"/>
      <c r="I12" s="412">
        <f t="shared" ref="I12:I18" si="0">COUNTIF(D12,"&lt;&gt;"&amp;"")</f>
        <v>1</v>
      </c>
    </row>
    <row r="13" spans="1:10" s="74" customFormat="1" ht="45" x14ac:dyDescent="0.25">
      <c r="A13" s="582"/>
      <c r="B13" s="459"/>
      <c r="C13" s="203" t="s">
        <v>248</v>
      </c>
      <c r="D13" s="595"/>
      <c r="E13" s="562"/>
      <c r="F13" s="562"/>
      <c r="G13" s="562"/>
      <c r="H13" s="562"/>
      <c r="I13" s="412"/>
    </row>
    <row r="14" spans="1:10" s="74" customFormat="1" ht="30" x14ac:dyDescent="0.25">
      <c r="A14" s="582"/>
      <c r="B14" s="459"/>
      <c r="C14" s="204" t="s">
        <v>94</v>
      </c>
      <c r="D14" s="595"/>
      <c r="E14" s="562"/>
      <c r="F14" s="562"/>
      <c r="G14" s="562"/>
      <c r="H14" s="562"/>
      <c r="I14" s="412"/>
    </row>
    <row r="15" spans="1:10" s="74" customFormat="1" ht="45" x14ac:dyDescent="0.25">
      <c r="A15" s="582"/>
      <c r="B15" s="460"/>
      <c r="C15" s="205" t="s">
        <v>605</v>
      </c>
      <c r="D15" s="596"/>
      <c r="E15" s="483"/>
      <c r="F15" s="483"/>
      <c r="G15" s="483"/>
      <c r="H15" s="483"/>
      <c r="I15" s="412"/>
    </row>
    <row r="16" spans="1:10" s="74" customFormat="1" ht="45" x14ac:dyDescent="0.25">
      <c r="A16" s="585">
        <v>3</v>
      </c>
      <c r="B16" s="426" t="s">
        <v>249</v>
      </c>
      <c r="C16" s="307" t="s">
        <v>606</v>
      </c>
      <c r="D16" s="421">
        <v>5</v>
      </c>
      <c r="E16" s="510" t="s">
        <v>679</v>
      </c>
      <c r="F16" s="556"/>
      <c r="G16" s="438"/>
      <c r="H16" s="438"/>
      <c r="I16" s="412">
        <f t="shared" si="0"/>
        <v>1</v>
      </c>
    </row>
    <row r="17" spans="1:9" s="74" customFormat="1" ht="45" x14ac:dyDescent="0.25">
      <c r="A17" s="585"/>
      <c r="B17" s="426"/>
      <c r="C17" s="201" t="s">
        <v>250</v>
      </c>
      <c r="D17" s="423"/>
      <c r="E17" s="439"/>
      <c r="F17" s="439"/>
      <c r="G17" s="439"/>
      <c r="H17" s="439"/>
      <c r="I17" s="412"/>
    </row>
    <row r="18" spans="1:9" s="74" customFormat="1" ht="29.25" customHeight="1" x14ac:dyDescent="0.25">
      <c r="A18" s="597">
        <v>4</v>
      </c>
      <c r="B18" s="598" t="s">
        <v>251</v>
      </c>
      <c r="C18" s="593" t="s">
        <v>252</v>
      </c>
      <c r="D18" s="594">
        <v>5</v>
      </c>
      <c r="E18" s="497" t="s">
        <v>748</v>
      </c>
      <c r="F18" s="559"/>
      <c r="G18" s="482"/>
      <c r="H18" s="482"/>
      <c r="I18" s="412">
        <f t="shared" si="0"/>
        <v>1</v>
      </c>
    </row>
    <row r="19" spans="1:9" s="74" customFormat="1" ht="26.25" customHeight="1" x14ac:dyDescent="0.25">
      <c r="A19" s="597"/>
      <c r="B19" s="598"/>
      <c r="C19" s="593"/>
      <c r="D19" s="596"/>
      <c r="E19" s="483"/>
      <c r="F19" s="483"/>
      <c r="G19" s="483"/>
      <c r="H19" s="483"/>
      <c r="I19" s="412"/>
    </row>
  </sheetData>
  <sheetProtection formatCells="0" formatRows="0" insertHyperlinks="0"/>
  <mergeCells count="34">
    <mergeCell ref="A2:H2"/>
    <mergeCell ref="B4:B11"/>
    <mergeCell ref="D4:D11"/>
    <mergeCell ref="H4:H11"/>
    <mergeCell ref="G4:G11"/>
    <mergeCell ref="F4:F11"/>
    <mergeCell ref="E4:E11"/>
    <mergeCell ref="A4:A11"/>
    <mergeCell ref="A12:A15"/>
    <mergeCell ref="B12:B15"/>
    <mergeCell ref="A16:A17"/>
    <mergeCell ref="B16:B17"/>
    <mergeCell ref="A18:A19"/>
    <mergeCell ref="B18:B19"/>
    <mergeCell ref="C18:C19"/>
    <mergeCell ref="F18:F19"/>
    <mergeCell ref="G18:G19"/>
    <mergeCell ref="H18:H19"/>
    <mergeCell ref="D12:D15"/>
    <mergeCell ref="D16:D17"/>
    <mergeCell ref="D18:D19"/>
    <mergeCell ref="E12:E15"/>
    <mergeCell ref="E18:E19"/>
    <mergeCell ref="E16:E17"/>
    <mergeCell ref="I18:I19"/>
    <mergeCell ref="F12:F15"/>
    <mergeCell ref="G12:G15"/>
    <mergeCell ref="H12:H15"/>
    <mergeCell ref="I4:I11"/>
    <mergeCell ref="I12:I15"/>
    <mergeCell ref="F16:F17"/>
    <mergeCell ref="G16:G17"/>
    <mergeCell ref="H16:H17"/>
    <mergeCell ref="I16:I17"/>
  </mergeCells>
  <conditionalFormatting sqref="D4 D12 D16 D18">
    <cfRule type="containsText" dxfId="51" priority="1" operator="containsText" text="5">
      <formula>NOT(ISERROR(SEARCH("5",D4)))</formula>
    </cfRule>
    <cfRule type="containsText" dxfId="50" priority="2" operator="containsText" text="4">
      <formula>NOT(ISERROR(SEARCH("4",D4)))</formula>
    </cfRule>
    <cfRule type="containsText" dxfId="49" priority="3" operator="containsText" text="3">
      <formula>NOT(ISERROR(SEARCH("3",D4)))</formula>
    </cfRule>
    <cfRule type="containsText" dxfId="48" priority="5" operator="containsText" text="2">
      <formula>NOT(ISERROR(SEARCH("2",D4)))</formula>
    </cfRule>
    <cfRule type="containsText" dxfId="47" priority="6" operator="containsText" text="1">
      <formula>NOT(ISERROR(SEARCH("1",D4)))</formula>
    </cfRule>
  </conditionalFormatting>
  <conditionalFormatting sqref="H1">
    <cfRule type="containsText" dxfId="46" priority="7" operator="containsText" text="Section not complete">
      <formula>NOT(ISERROR(SEARCH("Section not complete",H1)))</formula>
    </cfRule>
    <cfRule type="containsText" dxfId="45" priority="8" operator="containsText" text="Section complete">
      <formula>NOT(ISERROR(SEARCH("Section complete",H1)))</formula>
    </cfRule>
  </conditionalFormatting>
  <dataValidations count="1">
    <dataValidation type="list" allowBlank="1" showInputMessage="1" showErrorMessage="1" sqref="D4:D19" xr:uid="{F77C91C4-31AC-4661-B819-B202FF2B9C42}">
      <formula1>"2,3,4,5"</formula1>
    </dataValidation>
  </dataValidations>
  <hyperlinks>
    <hyperlink ref="C4" r:id="rId1" display="https://assets.publishing.service.gov.uk/media/66d7301b9084b18b95709f75/Keeping_children_safe_in_education_2024.pdf" xr:uid="{0F0E063C-427B-4DAA-A663-1E1C822D0A91}"/>
    <hyperlink ref="C5" r:id="rId2" display="https://assets.publishing.service.gov.uk/media/62cea352e90e071e789ea9bf/Relationships_Education_RSE_and_Health_Education.pdf" xr:uid="{FA10383B-F19D-425D-AF8C-801DF0B7545F}"/>
    <hyperlink ref="C6" r:id="rId3" display="https://www.gov.uk/guidance/teaching-about-relationships-sex-and-health" xr:uid="{DA0FF0F0-7504-419B-9809-D3D396C0A531}"/>
    <hyperlink ref="C14" r:id="rId4" display="https://nyestraining.co.uk/" xr:uid="{9E40FB8E-57ED-4AFD-AA7B-8BE290A2644C}"/>
    <hyperlink ref="C15" r:id="rId5" xr:uid="{BF81D5C8-51E0-43B9-B29C-58B6CA835F2F}"/>
    <hyperlink ref="C17" r:id="rId6" display="https://www.gov.uk/government/publications/relationships-education-relationships-and-sex-education-rse-and-health-education" xr:uid="{217941BD-61A5-4645-8809-7286D3DD8E2E}"/>
    <hyperlink ref="C18" r:id="rId7" display="https://cyps.northyorks.gov.uk/sites/default/files/Teaching/Health and Wellbeing PSHE/Jan 2019 North Yorkshire guidance on developing a substance misuse policy for schools.pdf" xr:uid="{BDC3998B-6ADB-4BC4-811B-6D636530BD05}"/>
    <hyperlink ref="C8" r:id="rId8" xr:uid="{E7F7D02E-F165-4807-BB06-B2B5AFA14D1B}"/>
    <hyperlink ref="C9" r:id="rId9" xr:uid="{2BDB0387-28B2-468C-8DB5-EE76E88A5F1D}"/>
    <hyperlink ref="C10" r:id="rId10" xr:uid="{0BDC866A-C30D-454A-9933-3EC9427E5E63}"/>
    <hyperlink ref="C11" r:id="rId11" xr:uid="{7A5CFCFA-CA74-48B5-B320-2E93D1B57145}"/>
    <hyperlink ref="C16" r:id="rId12" xr:uid="{B5B9F373-B6AA-48C4-8CDF-30B0376E6DE5}"/>
  </hyperlinks>
  <pageMargins left="0.7" right="0.7" top="0.75" bottom="0.75" header="0.3" footer="0.3"/>
  <pageSetup paperSize="9" orientation="portrait" r:id="rId13"/>
  <headerFooter>
    <oddFooter>&amp;C&amp;1#&amp;"Calibri"&amp;10&amp;KFF0000OFFICIAL - SENSITIVE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Introduction</vt:lpstr>
      <vt:lpstr>School Information</vt:lpstr>
      <vt:lpstr>Audit Progress Tracker</vt:lpstr>
      <vt:lpstr>1. Safer Recruitment</vt:lpstr>
      <vt:lpstr>2. Culture of Safeguarding</vt:lpstr>
      <vt:lpstr>3. Management of Safeguarding</vt:lpstr>
      <vt:lpstr>4. Safeguarding Children</vt:lpstr>
      <vt:lpstr>5. Inclusion</vt:lpstr>
      <vt:lpstr>6. Curriculum</vt:lpstr>
      <vt:lpstr>8. Educational Visits</vt:lpstr>
      <vt:lpstr>7. Early Years</vt:lpstr>
      <vt:lpstr>9. Premises Security</vt:lpstr>
      <vt:lpstr>10. Premises Health and Safety</vt:lpstr>
      <vt:lpstr>Sheet1</vt:lpstr>
      <vt:lpstr>11. Policy List </vt:lpstr>
      <vt:lpstr>Action Plan</vt:lpstr>
      <vt:lpstr>NYSCP Only</vt:lpstr>
    </vt:vector>
  </TitlesOfParts>
  <Company>NYCC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Haydn ReesJones</dc:creator>
  <cp:lastModifiedBy>Mr Mooring</cp:lastModifiedBy>
  <dcterms:created xsi:type="dcterms:W3CDTF">2022-11-02T13:39:07Z</dcterms:created>
  <dcterms:modified xsi:type="dcterms:W3CDTF">2025-09-15T13:35:13Z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3f27b87-3675-4fb5-85ad-fce3efd3a6b0_Enabled">
    <vt:lpwstr>true</vt:lpwstr>
  </property>
  <property fmtid="{D5CDD505-2E9C-101B-9397-08002B2CF9AE}" pid="3" name="MSIP_Label_13f27b87-3675-4fb5-85ad-fce3efd3a6b0_SetDate">
    <vt:lpwstr>2022-11-02T14:28:24Z</vt:lpwstr>
  </property>
  <property fmtid="{D5CDD505-2E9C-101B-9397-08002B2CF9AE}" pid="4" name="MSIP_Label_13f27b87-3675-4fb5-85ad-fce3efd3a6b0_Method">
    <vt:lpwstr>Standard</vt:lpwstr>
  </property>
  <property fmtid="{D5CDD505-2E9C-101B-9397-08002B2CF9AE}" pid="5" name="MSIP_Label_13f27b87-3675-4fb5-85ad-fce3efd3a6b0_Name">
    <vt:lpwstr>OFFICIAL - SENSITIVE</vt:lpwstr>
  </property>
  <property fmtid="{D5CDD505-2E9C-101B-9397-08002B2CF9AE}" pid="6" name="MSIP_Label_13f27b87-3675-4fb5-85ad-fce3efd3a6b0_SiteId">
    <vt:lpwstr>ad3d9c73-9830-44a1-b487-e1055441c70e</vt:lpwstr>
  </property>
  <property fmtid="{D5CDD505-2E9C-101B-9397-08002B2CF9AE}" pid="7" name="MSIP_Label_13f27b87-3675-4fb5-85ad-fce3efd3a6b0_ActionId">
    <vt:lpwstr>af469b59-5dad-4808-9cfb-a3ae0af91f1e</vt:lpwstr>
  </property>
  <property fmtid="{D5CDD505-2E9C-101B-9397-08002B2CF9AE}" pid="8" name="MSIP_Label_13f27b87-3675-4fb5-85ad-fce3efd3a6b0_ContentBits">
    <vt:lpwstr>2</vt:lpwstr>
  </property>
</Properties>
</file>